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NAS-SRV-01\PlexosData\PSO Master Files\PSO 2022-23\Calculation\Final Decision Paper\Annex 1\"/>
    </mc:Choice>
  </mc:AlternateContent>
  <xr:revisionPtr revIDLastSave="0" documentId="13_ncr:1_{130737F5-64CF-441B-A188-91D32E384547}" xr6:coauthVersionLast="47" xr6:coauthVersionMax="47" xr10:uidLastSave="{00000000-0000-0000-0000-000000000000}"/>
  <bookViews>
    <workbookView xWindow="1260" yWindow="975" windowWidth="23250" windowHeight="12570" xr2:uid="{F4740788-3C49-4B29-BDAE-5E9FD60638CA}"/>
  </bookViews>
  <sheets>
    <sheet name="Home" sheetId="3" r:id="rId1"/>
    <sheet name="Changes of PPA" sheetId="6" r:id="rId2"/>
    <sheet name="Estimate vs. Actual Generation" sheetId="1" r:id="rId3"/>
    <sheet name="Breakdown by Supplier" sheetId="2" r:id="rId4"/>
    <sheet name="Graphical Breakdown by Supplier" sheetId="7" r:id="rId5"/>
    <sheet name="Actual PSO Costs by Generator" sheetId="8" r:id="rId6"/>
    <sheet name="Actual PSO Costs by Supplier" sheetId="4" r:id="rId7"/>
    <sheet name="R-Factor by Supplier" sheetId="5" r:id="rId8"/>
    <sheet name="REFIT Start Dates &amp; End Dates" sheetId="10" r:id="rId9"/>
    <sheet name="Historic Benchmark Prices" sheetId="11" r:id="rId10"/>
    <sheet name="2022-23 RESS Ex-Ante Submission" sheetId="9" r:id="rId11"/>
    <sheet name="ESBN &amp; EirGrid Admin Costs" sheetId="15" r:id="rId12"/>
    <sheet name="HECHP Certification" sheetId="16" r:id="rId13"/>
    <sheet name="PSO Costs - Calender Year" sheetId="17" r:id="rId14"/>
    <sheet name="Cost Allocation Model" sheetId="18" r:id="rId15"/>
  </sheets>
  <externalReferences>
    <externalReference r:id="rId16"/>
  </externalReferences>
  <definedNames>
    <definedName name="_xlnm._FilterDatabase" localSheetId="5" hidden="1">'Actual PSO Costs by Generator'!$A$2:$I$260</definedName>
    <definedName name="_xlnm._FilterDatabase" localSheetId="2" hidden="1">'Estimate vs. Actual Generation'!#REF!</definedName>
    <definedName name="_xlnm._FilterDatabase" localSheetId="8" hidden="1">'REFIT Start Dates &amp; End Dates'!$A$4:$F$263</definedName>
    <definedName name="Euribor16_17">[1]Euribor!$L$23</definedName>
    <definedName name="Euribor17_18">[1]Euribor!$L$24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62" i="10" l="1"/>
  <c r="F258" i="10" l="1"/>
  <c r="F71" i="10"/>
  <c r="R224" i="1" l="1"/>
  <c r="E17" i="17" l="1"/>
  <c r="E16" i="17"/>
  <c r="E15" i="17"/>
  <c r="G14" i="18" l="1"/>
  <c r="E14" i="18"/>
  <c r="C14" i="18"/>
  <c r="D10" i="11" l="1"/>
  <c r="F64" i="5" l="1"/>
  <c r="F3" i="4" l="1"/>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2" i="4"/>
  <c r="O3" i="2" l="1"/>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2" i="2"/>
  <c r="O224" i="1"/>
  <c r="L224" i="1"/>
  <c r="I224" i="1"/>
  <c r="F224" i="1"/>
  <c r="N54" i="2" l="1"/>
  <c r="P49" i="2"/>
  <c r="P37" i="2"/>
  <c r="P25" i="2"/>
  <c r="P13" i="2"/>
  <c r="P48" i="2"/>
  <c r="P36" i="2"/>
  <c r="P24" i="2"/>
  <c r="P12" i="2"/>
  <c r="P34" i="2"/>
  <c r="P22" i="2"/>
  <c r="P10" i="2"/>
  <c r="P47" i="2"/>
  <c r="P35" i="2"/>
  <c r="P23" i="2"/>
  <c r="P11" i="2"/>
  <c r="P46" i="2"/>
  <c r="P45" i="2"/>
  <c r="P33" i="2"/>
  <c r="P21" i="2"/>
  <c r="P9" i="2"/>
  <c r="P44" i="2"/>
  <c r="P32" i="2"/>
  <c r="P20" i="2"/>
  <c r="P8" i="2"/>
  <c r="P43" i="2"/>
  <c r="P31" i="2"/>
  <c r="P19" i="2"/>
  <c r="P7" i="2"/>
  <c r="P42" i="2"/>
  <c r="P30" i="2"/>
  <c r="P18" i="2"/>
  <c r="P6" i="2"/>
  <c r="P53" i="2"/>
  <c r="P41" i="2"/>
  <c r="P29" i="2"/>
  <c r="P17" i="2"/>
  <c r="P5" i="2"/>
  <c r="P52" i="2"/>
  <c r="P40" i="2"/>
  <c r="P28" i="2"/>
  <c r="P16" i="2"/>
  <c r="P4" i="2"/>
  <c r="P51" i="2"/>
  <c r="P39" i="2"/>
  <c r="P27" i="2"/>
  <c r="P15" i="2"/>
  <c r="P3" i="2"/>
  <c r="P50" i="2"/>
  <c r="P38" i="2"/>
  <c r="P26" i="2"/>
  <c r="P14" i="2"/>
  <c r="O54" i="2"/>
  <c r="P54" i="2" s="1"/>
  <c r="P2" i="2"/>
  <c r="R72" i="1"/>
  <c r="Q275" i="1" l="1"/>
  <c r="R9" i="1"/>
  <c r="R272" i="1"/>
  <c r="R273" i="1"/>
  <c r="R274" i="1"/>
  <c r="R253" i="1"/>
  <c r="R254" i="1"/>
  <c r="R255" i="1"/>
  <c r="R256" i="1"/>
  <c r="R257" i="1"/>
  <c r="R258" i="1"/>
  <c r="R259" i="1"/>
  <c r="R260" i="1"/>
  <c r="R261" i="1"/>
  <c r="R262" i="1"/>
  <c r="R263" i="1"/>
  <c r="R264" i="1"/>
  <c r="R265" i="1"/>
  <c r="R266" i="1"/>
  <c r="R267" i="1"/>
  <c r="R268" i="1"/>
  <c r="R269" i="1"/>
  <c r="R270" i="1"/>
  <c r="R271"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00" i="1"/>
  <c r="R201" i="1"/>
  <c r="R202" i="1"/>
  <c r="R203" i="1"/>
  <c r="R204" i="1"/>
  <c r="R205" i="1"/>
  <c r="R206" i="1"/>
  <c r="R207" i="1"/>
  <c r="R208" i="1"/>
  <c r="R209" i="1"/>
  <c r="R210" i="1"/>
  <c r="R211" i="1"/>
  <c r="R212" i="1"/>
  <c r="R213" i="1"/>
  <c r="R214" i="1"/>
  <c r="R215" i="1"/>
  <c r="R216" i="1"/>
  <c r="R217" i="1"/>
  <c r="R218" i="1"/>
  <c r="R219" i="1"/>
  <c r="R220" i="1"/>
  <c r="R221" i="1"/>
  <c r="R222" i="1"/>
  <c r="R223" i="1"/>
  <c r="R225" i="1"/>
  <c r="R226"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70" i="1"/>
  <c r="R71"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61" i="1"/>
  <c r="R62" i="1"/>
  <c r="R63" i="1"/>
  <c r="R64" i="1"/>
  <c r="R65" i="1"/>
  <c r="R66" i="1"/>
  <c r="R67" i="1"/>
  <c r="R68" i="1"/>
  <c r="R6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7" i="1"/>
  <c r="R8" i="1"/>
  <c r="R10" i="1"/>
  <c r="R11" i="1"/>
  <c r="R12" i="1"/>
  <c r="R13" i="1"/>
  <c r="R14" i="1"/>
  <c r="R15" i="1"/>
  <c r="R16" i="1"/>
  <c r="R17" i="1"/>
  <c r="R18" i="1"/>
  <c r="R19" i="1"/>
  <c r="R20" i="1"/>
  <c r="R21" i="1"/>
  <c r="R22" i="1"/>
  <c r="R23" i="1"/>
  <c r="R24" i="1"/>
  <c r="R25" i="1"/>
  <c r="R26" i="1"/>
  <c r="R27" i="1"/>
  <c r="R28" i="1"/>
  <c r="R29" i="1"/>
  <c r="R6" i="1"/>
  <c r="R5" i="1" l="1"/>
  <c r="P275" i="1"/>
  <c r="R275" i="1" s="1"/>
  <c r="E7" i="18"/>
  <c r="E8" i="18"/>
  <c r="E9" i="18"/>
  <c r="E10" i="18"/>
  <c r="E11" i="18"/>
  <c r="E12" i="18"/>
  <c r="E13" i="18"/>
  <c r="G7" i="18"/>
  <c r="G8" i="18"/>
  <c r="G9" i="18"/>
  <c r="G10" i="18"/>
  <c r="G11" i="18"/>
  <c r="G12" i="18"/>
  <c r="G13" i="18"/>
  <c r="G6" i="18"/>
  <c r="E6" i="18"/>
  <c r="C7" i="18"/>
  <c r="C8" i="18"/>
  <c r="C9" i="18"/>
  <c r="C10" i="18"/>
  <c r="C11" i="18"/>
  <c r="C12" i="18"/>
  <c r="C13" i="18"/>
  <c r="C6" i="18"/>
  <c r="D2" i="11"/>
  <c r="D4" i="11" l="1"/>
  <c r="D5" i="11"/>
  <c r="D6" i="11"/>
  <c r="D7" i="11"/>
  <c r="D8" i="11"/>
  <c r="D9" i="11"/>
  <c r="D3" i="11"/>
  <c r="D15" i="17"/>
  <c r="D16" i="17"/>
  <c r="D17" i="17"/>
  <c r="D14" i="17"/>
  <c r="F8" i="10" l="1"/>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9" i="10"/>
  <c r="F260" i="10"/>
  <c r="F261" i="10"/>
  <c r="F263" i="10"/>
  <c r="F6" i="10"/>
  <c r="F7" i="10"/>
  <c r="F5" i="10"/>
  <c r="E64" i="5"/>
  <c r="E28" i="4" l="1"/>
  <c r="E2" i="4"/>
  <c r="E6" i="4" l="1"/>
  <c r="E7" i="4"/>
  <c r="E8" i="4"/>
  <c r="E9" i="4"/>
  <c r="E10" i="4"/>
  <c r="E11" i="4"/>
  <c r="E12" i="4"/>
  <c r="E13" i="4"/>
  <c r="E14" i="4"/>
  <c r="E15" i="4"/>
  <c r="E16" i="4"/>
  <c r="E17" i="4"/>
  <c r="E18" i="4"/>
  <c r="E19" i="4"/>
  <c r="E20" i="4"/>
  <c r="E21" i="4"/>
  <c r="E22" i="4"/>
  <c r="E23" i="4"/>
  <c r="E24" i="4"/>
  <c r="E25" i="4"/>
  <c r="E26" i="4"/>
  <c r="E27"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4" i="4"/>
  <c r="E5" i="4"/>
  <c r="E3" i="4"/>
  <c r="N275" i="1"/>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2" i="2"/>
  <c r="I54" i="2"/>
  <c r="H54" i="2"/>
  <c r="F54" i="2"/>
  <c r="E54" i="2"/>
  <c r="C54" i="2"/>
  <c r="B54" i="2"/>
  <c r="K48" i="2"/>
  <c r="K23" i="2"/>
  <c r="K24" i="2"/>
  <c r="K25" i="2"/>
  <c r="K26" i="2"/>
  <c r="K27" i="2"/>
  <c r="K28" i="2"/>
  <c r="K29" i="2"/>
  <c r="K30" i="2"/>
  <c r="K31" i="2"/>
  <c r="K32" i="2"/>
  <c r="K33" i="2"/>
  <c r="K34" i="2"/>
  <c r="K35" i="2"/>
  <c r="K36" i="2"/>
  <c r="K37" i="2"/>
  <c r="K38" i="2"/>
  <c r="K39" i="2"/>
  <c r="K40" i="2"/>
  <c r="K41" i="2"/>
  <c r="K42" i="2"/>
  <c r="K43" i="2"/>
  <c r="K44" i="2"/>
  <c r="K45" i="2"/>
  <c r="K46" i="2"/>
  <c r="K47" i="2"/>
  <c r="K49" i="2"/>
  <c r="K50" i="2"/>
  <c r="K51" i="2"/>
  <c r="K52" i="2"/>
  <c r="K53" i="2"/>
  <c r="K22" i="2"/>
  <c r="K2" i="2"/>
  <c r="M48" i="2" l="1"/>
  <c r="M49" i="2"/>
  <c r="M37" i="2"/>
  <c r="M25" i="2"/>
  <c r="M36" i="2"/>
  <c r="M24" i="2"/>
  <c r="M46" i="2"/>
  <c r="M22" i="2"/>
  <c r="M38" i="2"/>
  <c r="M44" i="2"/>
  <c r="M32" i="2"/>
  <c r="M30" i="2"/>
  <c r="M51" i="2"/>
  <c r="M39" i="2"/>
  <c r="M27" i="2"/>
  <c r="M43" i="2"/>
  <c r="M31" i="2"/>
  <c r="L54" i="2"/>
  <c r="M42" i="2"/>
  <c r="M53" i="2"/>
  <c r="M41" i="2"/>
  <c r="M29" i="2"/>
  <c r="M52" i="2"/>
  <c r="M40" i="2"/>
  <c r="M28" i="2"/>
  <c r="M50" i="2"/>
  <c r="M26" i="2"/>
  <c r="M47" i="2"/>
  <c r="M35" i="2"/>
  <c r="M23" i="2"/>
  <c r="M34" i="2"/>
  <c r="M45" i="2"/>
  <c r="M33" i="2"/>
  <c r="M2" i="2"/>
  <c r="K6" i="2" l="1"/>
  <c r="M6" i="2" s="1"/>
  <c r="K7" i="2"/>
  <c r="M7" i="2" s="1"/>
  <c r="K8" i="2"/>
  <c r="M8" i="2" s="1"/>
  <c r="K9" i="2"/>
  <c r="M9" i="2" s="1"/>
  <c r="K10" i="2"/>
  <c r="M10" i="2" s="1"/>
  <c r="K11" i="2"/>
  <c r="M11" i="2" s="1"/>
  <c r="K12" i="2"/>
  <c r="M12" i="2" s="1"/>
  <c r="K13" i="2"/>
  <c r="M13" i="2" s="1"/>
  <c r="K14" i="2"/>
  <c r="M14" i="2" s="1"/>
  <c r="K15" i="2"/>
  <c r="M15" i="2" s="1"/>
  <c r="K16" i="2"/>
  <c r="M16" i="2" s="1"/>
  <c r="K17" i="2"/>
  <c r="M17" i="2" s="1"/>
  <c r="K18" i="2"/>
  <c r="M18" i="2" s="1"/>
  <c r="K19" i="2"/>
  <c r="M19" i="2" s="1"/>
  <c r="K20" i="2"/>
  <c r="M20" i="2" s="1"/>
  <c r="K21" i="2"/>
  <c r="M21" i="2" s="1"/>
  <c r="K4" i="2"/>
  <c r="M4" i="2" s="1"/>
  <c r="K5" i="2"/>
  <c r="M5" i="2" s="1"/>
  <c r="K3" i="2"/>
  <c r="K54" i="2" l="1"/>
  <c r="M3" i="2"/>
  <c r="M275" i="1"/>
  <c r="O5" i="1"/>
  <c r="O72" i="1"/>
  <c r="F7" i="1"/>
  <c r="F8" i="1"/>
  <c r="F9" i="1"/>
  <c r="F10" i="1"/>
  <c r="F11"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5" i="1"/>
  <c r="F5" i="1"/>
  <c r="F6" i="1"/>
  <c r="I6"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5" i="1"/>
  <c r="L7" i="1"/>
  <c r="L8" i="1"/>
  <c r="L9" i="1"/>
  <c r="L10" i="1"/>
  <c r="L11" i="1"/>
  <c r="L12" i="1"/>
  <c r="L13" i="1"/>
  <c r="L14" i="1"/>
  <c r="L15" i="1"/>
  <c r="L16" i="1"/>
  <c r="L17" i="1"/>
  <c r="L18" i="1"/>
  <c r="L19" i="1"/>
  <c r="L20" i="1"/>
  <c r="L21" i="1"/>
  <c r="L22" i="1"/>
  <c r="L23" i="1"/>
  <c r="L24" i="1"/>
  <c r="L5" i="1"/>
  <c r="L6" i="1"/>
  <c r="O6" i="1" l="1"/>
  <c r="O13" i="1"/>
  <c r="O7" i="1"/>
  <c r="O8" i="1"/>
  <c r="O9" i="1"/>
  <c r="O10" i="1"/>
  <c r="O11" i="1"/>
  <c r="O42" i="1"/>
  <c r="O48" i="1"/>
  <c r="O40" i="1"/>
  <c r="O46" i="1"/>
  <c r="O37" i="1"/>
  <c r="O36" i="1"/>
  <c r="O35" i="1"/>
  <c r="O45" i="1"/>
  <c r="O39" i="1"/>
  <c r="O44" i="1"/>
  <c r="O47" i="1"/>
  <c r="O43" i="1"/>
  <c r="O41" i="1"/>
  <c r="O38" i="1"/>
  <c r="O26" i="1"/>
  <c r="O29" i="1"/>
  <c r="O28" i="1"/>
  <c r="O30" i="1"/>
  <c r="O27" i="1"/>
  <c r="O32" i="1"/>
  <c r="O31" i="1"/>
  <c r="O33" i="1"/>
  <c r="O34" i="1"/>
  <c r="O54" i="1"/>
  <c r="O59" i="1"/>
  <c r="O53" i="1"/>
  <c r="O55" i="1"/>
  <c r="O56" i="1"/>
  <c r="O52" i="1"/>
  <c r="O61" i="1"/>
  <c r="O60" i="1"/>
  <c r="O57" i="1"/>
  <c r="O51" i="1"/>
  <c r="O58" i="1"/>
  <c r="O50" i="1"/>
  <c r="O14" i="1"/>
  <c r="O49" i="1"/>
  <c r="O62" i="1"/>
  <c r="O63" i="1"/>
  <c r="O64" i="1"/>
  <c r="O65" i="1"/>
  <c r="O66" i="1"/>
  <c r="O67" i="1"/>
  <c r="O68" i="1"/>
  <c r="O70" i="1"/>
  <c r="O71" i="1"/>
  <c r="O73" i="1"/>
  <c r="O74" i="1"/>
  <c r="O75" i="1"/>
  <c r="O76" i="1"/>
  <c r="O77" i="1"/>
  <c r="O78" i="1"/>
  <c r="O79" i="1"/>
  <c r="O81" i="1"/>
  <c r="O15" i="1"/>
  <c r="O80" i="1"/>
  <c r="O16" i="1"/>
  <c r="O17" i="1"/>
  <c r="O18" i="1"/>
  <c r="O96" i="1"/>
  <c r="O97" i="1"/>
  <c r="O92" i="1"/>
  <c r="O94" i="1"/>
  <c r="O95" i="1"/>
  <c r="O91" i="1"/>
  <c r="O93" i="1"/>
  <c r="O87" i="1"/>
  <c r="O88" i="1"/>
  <c r="O84" i="1"/>
  <c r="O86" i="1"/>
  <c r="O83" i="1"/>
  <c r="O82" i="1"/>
  <c r="O89" i="1"/>
  <c r="O90" i="1"/>
  <c r="O19" i="1"/>
  <c r="O98" i="1"/>
  <c r="O99" i="1"/>
  <c r="O100" i="1"/>
  <c r="O101" i="1"/>
  <c r="O102" i="1"/>
  <c r="O103" i="1"/>
  <c r="O104" i="1"/>
  <c r="O105" i="1"/>
  <c r="O106" i="1"/>
  <c r="O107" i="1"/>
  <c r="O110" i="1"/>
  <c r="O108" i="1"/>
  <c r="O109" i="1"/>
  <c r="O111" i="1"/>
  <c r="O112" i="1"/>
  <c r="O113" i="1"/>
  <c r="O114" i="1"/>
  <c r="O117" i="1"/>
  <c r="O116" i="1"/>
  <c r="O115" i="1"/>
  <c r="O118" i="1"/>
  <c r="O119" i="1"/>
  <c r="O120" i="1"/>
  <c r="O161" i="1"/>
  <c r="O162" i="1"/>
  <c r="O20" i="1"/>
  <c r="O21" i="1"/>
  <c r="O128" i="1"/>
  <c r="O127" i="1"/>
  <c r="O124" i="1"/>
  <c r="O143" i="1"/>
  <c r="O130" i="1"/>
  <c r="O132" i="1"/>
  <c r="O149" i="1"/>
  <c r="O148" i="1"/>
  <c r="O150" i="1"/>
  <c r="O129" i="1"/>
  <c r="O144" i="1"/>
  <c r="O142" i="1"/>
  <c r="O123" i="1"/>
  <c r="O136" i="1"/>
  <c r="O140" i="1"/>
  <c r="O134" i="1"/>
  <c r="O131" i="1"/>
  <c r="O125" i="1"/>
  <c r="O141" i="1"/>
  <c r="O137" i="1"/>
  <c r="O146" i="1"/>
  <c r="O126" i="1"/>
  <c r="O145" i="1"/>
  <c r="O151" i="1"/>
  <c r="O135" i="1"/>
  <c r="O138" i="1"/>
  <c r="O133" i="1"/>
  <c r="O122" i="1"/>
  <c r="O121" i="1"/>
  <c r="O147" i="1"/>
  <c r="O139" i="1"/>
  <c r="O156" i="1"/>
  <c r="O155" i="1"/>
  <c r="O153" i="1"/>
  <c r="O158" i="1"/>
  <c r="O157" i="1"/>
  <c r="O152" i="1"/>
  <c r="O22" i="1"/>
  <c r="O159" i="1"/>
  <c r="O154" i="1"/>
  <c r="O23" i="1"/>
  <c r="O163" i="1"/>
  <c r="O164" i="1"/>
  <c r="O165" i="1"/>
  <c r="O167" i="1"/>
  <c r="O166" i="1"/>
  <c r="O168" i="1"/>
  <c r="O169" i="1"/>
  <c r="O170" i="1"/>
  <c r="O171" i="1"/>
  <c r="O172" i="1"/>
  <c r="O174" i="1"/>
  <c r="O175" i="1"/>
  <c r="O173" i="1"/>
  <c r="O176" i="1"/>
  <c r="O208" i="1"/>
  <c r="O193" i="1"/>
  <c r="O197" i="1"/>
  <c r="O213" i="1"/>
  <c r="O190" i="1"/>
  <c r="O212" i="1"/>
  <c r="O202" i="1"/>
  <c r="O214" i="1"/>
  <c r="O215" i="1"/>
  <c r="O196" i="1"/>
  <c r="O211" i="1"/>
  <c r="O217" i="1"/>
  <c r="O216" i="1"/>
  <c r="O195" i="1"/>
  <c r="O200" i="1"/>
  <c r="O201" i="1"/>
  <c r="O191" i="1"/>
  <c r="O218" i="1"/>
  <c r="O207" i="1"/>
  <c r="O204" i="1"/>
  <c r="O194" i="1"/>
  <c r="O199" i="1"/>
  <c r="O209" i="1"/>
  <c r="O203" i="1"/>
  <c r="O198" i="1"/>
  <c r="O192" i="1"/>
  <c r="O205" i="1"/>
  <c r="O206" i="1"/>
  <c r="O210" i="1"/>
  <c r="O187" i="1"/>
  <c r="O178" i="1"/>
  <c r="O177" i="1"/>
  <c r="O181" i="1"/>
  <c r="O185" i="1"/>
  <c r="O179" i="1"/>
  <c r="O186" i="1"/>
  <c r="O183" i="1"/>
  <c r="O182" i="1"/>
  <c r="O180" i="1"/>
  <c r="O184" i="1"/>
  <c r="O188" i="1"/>
  <c r="O189" i="1"/>
  <c r="O24" i="1"/>
  <c r="O69" i="1"/>
  <c r="O25" i="1"/>
  <c r="O219" i="1"/>
  <c r="O221" i="1"/>
  <c r="O222" i="1"/>
  <c r="O223" i="1"/>
  <c r="O220" i="1"/>
  <c r="O225" i="1"/>
  <c r="O248" i="1"/>
  <c r="O272" i="1"/>
  <c r="O270" i="1"/>
  <c r="O269" i="1"/>
  <c r="O244" i="1"/>
  <c r="O273" i="1"/>
  <c r="O260" i="1"/>
  <c r="O238" i="1"/>
  <c r="O264" i="1"/>
  <c r="O259" i="1"/>
  <c r="O245" i="1"/>
  <c r="O267" i="1"/>
  <c r="O242" i="1"/>
  <c r="O258" i="1"/>
  <c r="O255" i="1"/>
  <c r="O254" i="1"/>
  <c r="O252" i="1"/>
  <c r="O262" i="1"/>
  <c r="O251" i="1"/>
  <c r="O243" i="1"/>
  <c r="O249" i="1"/>
  <c r="O246" i="1"/>
  <c r="O239" i="1"/>
  <c r="O250" i="1"/>
  <c r="O247" i="1"/>
  <c r="O241" i="1"/>
  <c r="O263" i="1"/>
  <c r="O256" i="1"/>
  <c r="O237" i="1"/>
  <c r="O266" i="1"/>
  <c r="O261" i="1"/>
  <c r="O253" i="1"/>
  <c r="O240" i="1"/>
  <c r="O268" i="1"/>
  <c r="O265" i="1"/>
  <c r="O257" i="1"/>
  <c r="O271" i="1"/>
  <c r="O232" i="1"/>
  <c r="O236" i="1"/>
  <c r="O227" i="1"/>
  <c r="O230" i="1"/>
  <c r="O234" i="1"/>
  <c r="O229" i="1"/>
  <c r="O235" i="1"/>
  <c r="O228" i="1"/>
  <c r="O231" i="1"/>
  <c r="O233" i="1"/>
  <c r="O226" i="1"/>
  <c r="O274" i="1"/>
  <c r="O12" i="1"/>
  <c r="O160" i="1" l="1"/>
  <c r="O85" i="1"/>
  <c r="M54" i="2" l="1"/>
  <c r="O275" i="1"/>
  <c r="B64" i="5"/>
  <c r="C64" i="5"/>
  <c r="D64" i="5"/>
  <c r="K275" i="1" l="1"/>
  <c r="J275" i="1"/>
  <c r="H275" i="1"/>
  <c r="G275" i="1"/>
  <c r="E275" i="1"/>
  <c r="D275" i="1"/>
  <c r="D54" i="2" l="1"/>
  <c r="G54" i="2"/>
  <c r="J54" i="2"/>
  <c r="F275" i="1"/>
  <c r="I275" i="1"/>
  <c r="L275" i="1"/>
</calcChain>
</file>

<file path=xl/sharedStrings.xml><?xml version="1.0" encoding="utf-8"?>
<sst xmlns="http://schemas.openxmlformats.org/spreadsheetml/2006/main" count="3535" uniqueCount="1018">
  <si>
    <t>REFIT Ref. 
number</t>
  </si>
  <si>
    <t>Supply Company Name</t>
  </si>
  <si>
    <t>Generator Name</t>
  </si>
  <si>
    <t>%</t>
  </si>
  <si>
    <t>1/2/112</t>
  </si>
  <si>
    <t>Aeolus Power Supply Limited</t>
  </si>
  <si>
    <t>Aeolus Windfarms Ltd</t>
  </si>
  <si>
    <t>N/A</t>
  </si>
  <si>
    <t>1/2/186</t>
  </si>
  <si>
    <t>Aerie Renewables Ltd.</t>
  </si>
  <si>
    <t>1/2/175</t>
  </si>
  <si>
    <t>Ballincurry Energy Supply Ltd</t>
  </si>
  <si>
    <t>Ballincurry Wind Farm Ltd.</t>
  </si>
  <si>
    <t>1/2/161</t>
  </si>
  <si>
    <t>Bally Wind Supply Limited</t>
  </si>
  <si>
    <t>Milestone Windfarm Limited</t>
  </si>
  <si>
    <t>1/2/213</t>
  </si>
  <si>
    <t>Ballycumber Wind Farm Limited</t>
  </si>
  <si>
    <t>1/2/051</t>
  </si>
  <si>
    <t>Beal na mBlath Power Trading Limited</t>
  </si>
  <si>
    <t>Foyle Windfarm Limited</t>
  </si>
  <si>
    <t>1/5/114</t>
  </si>
  <si>
    <t>Bearna Gaoithe Power Supply Ltd</t>
  </si>
  <si>
    <t>Cronelea Upper</t>
  </si>
  <si>
    <t>1/2/017</t>
  </si>
  <si>
    <t>Bord Gais Energy Ltd</t>
  </si>
  <si>
    <t>Acres Energy Ltd</t>
  </si>
  <si>
    <t>1/2/022</t>
  </si>
  <si>
    <t>Monaincha Wind Farm Ltd</t>
  </si>
  <si>
    <t>1/2/046</t>
  </si>
  <si>
    <t>Barranfaddock Sustainable Electricity Ltd</t>
  </si>
  <si>
    <t>1/2/058</t>
  </si>
  <si>
    <t>Ballagh Windfarm Ltd</t>
  </si>
  <si>
    <t>1/2/070</t>
  </si>
  <si>
    <t>Gallia Commercial Limited</t>
  </si>
  <si>
    <t>1/2/074</t>
  </si>
  <si>
    <t>Scart Energy Ltd</t>
  </si>
  <si>
    <t>1/2/093</t>
  </si>
  <si>
    <t>Old Mill Wind Limited</t>
  </si>
  <si>
    <t>1/2/145</t>
  </si>
  <si>
    <t>Tullynamoyle Wind Farm 2 Limited</t>
  </si>
  <si>
    <t>1/3/005</t>
  </si>
  <si>
    <t>McDonnell Farms Biogas Limited</t>
  </si>
  <si>
    <t>1/5/001</t>
  </si>
  <si>
    <t>Jaroma Windfarm Ltd</t>
  </si>
  <si>
    <t>1/5/004</t>
  </si>
  <si>
    <t>Adeery Hydro</t>
  </si>
  <si>
    <t>1/5/025</t>
  </si>
  <si>
    <t>Highland Wind Energy</t>
  </si>
  <si>
    <t>1/5/071</t>
  </si>
  <si>
    <t>Dublin City Council</t>
  </si>
  <si>
    <t>1/5/077</t>
  </si>
  <si>
    <t>Rahora Windfarm Ltd</t>
  </si>
  <si>
    <t>1/5/078</t>
  </si>
  <si>
    <t>Derrynadivva Windfarm Ltd</t>
  </si>
  <si>
    <t>1/5/079</t>
  </si>
  <si>
    <t>Templederry Windfarm Ltd</t>
  </si>
  <si>
    <t>1/5/081</t>
  </si>
  <si>
    <t>Cronelea Windfarm Ltd</t>
  </si>
  <si>
    <t>1/5/096</t>
  </si>
  <si>
    <t>Sunflower Design Ltd</t>
  </si>
  <si>
    <t>1/5/110</t>
  </si>
  <si>
    <t>Reenascreena Windfarm Ltd</t>
  </si>
  <si>
    <t>1/5/129</t>
  </si>
  <si>
    <t>Menard Limited</t>
  </si>
  <si>
    <t>1/5/130</t>
  </si>
  <si>
    <t>Fairbourne Commercial Limited</t>
  </si>
  <si>
    <t>1/5/163</t>
  </si>
  <si>
    <t>Sigatoka Ltd</t>
  </si>
  <si>
    <t>1/5/166</t>
  </si>
  <si>
    <t>Cuillalea Windfarm Ltd</t>
  </si>
  <si>
    <t>1/2/011</t>
  </si>
  <si>
    <t>BRI Green Energy Ltd</t>
  </si>
  <si>
    <t>Smithstown Windfarm Ltd</t>
  </si>
  <si>
    <t>1/2/021</t>
  </si>
  <si>
    <t>KillHills Windfarm Ltd</t>
  </si>
  <si>
    <t>1/5/051</t>
  </si>
  <si>
    <t>Sorne Wind Ltd (1)</t>
  </si>
  <si>
    <t>1/5/080</t>
  </si>
  <si>
    <t>Inish Wind Ltd</t>
  </si>
  <si>
    <t>1/5/098</t>
  </si>
  <si>
    <t>Garracummar</t>
  </si>
  <si>
    <t>1/5/100</t>
  </si>
  <si>
    <t>Ballymartin Windfarm Ltd</t>
  </si>
  <si>
    <t>Inchincoosh Wind Farm - Inchincoosh</t>
  </si>
  <si>
    <t>Inchincoosh Wind Farm - Sillatherane</t>
  </si>
  <si>
    <t>1/5/118</t>
  </si>
  <si>
    <t>Lisheen Windfarm Ltd</t>
  </si>
  <si>
    <t>1/5/168</t>
  </si>
  <si>
    <t>Sorne Wind Ltd (2)</t>
  </si>
  <si>
    <t>1/5/177</t>
  </si>
  <si>
    <t>BW2 Wind Farm Ltd</t>
  </si>
  <si>
    <t>1/5/185</t>
  </si>
  <si>
    <t>Lisheen Wind Farm 2 Ltd</t>
  </si>
  <si>
    <t>1/5/190</t>
  </si>
  <si>
    <t>Knockacummer Wind Farm Ltd</t>
  </si>
  <si>
    <t>1/2/081</t>
  </si>
  <si>
    <t>Ballyhoura Wind Ltd</t>
  </si>
  <si>
    <t>1/2/168</t>
  </si>
  <si>
    <t>1/2/043</t>
  </si>
  <si>
    <t>Bruckana Supply Company Limited</t>
  </si>
  <si>
    <t>Bruckana Windfarm Ltd</t>
  </si>
  <si>
    <t>1/2/025</t>
  </si>
  <si>
    <t>Burren Energy Supply Limited</t>
  </si>
  <si>
    <t>Knocknagoum Windfarm Limited (1)</t>
  </si>
  <si>
    <t>1/5/189</t>
  </si>
  <si>
    <t>Knocknagoum Windfarm Limited (2)</t>
  </si>
  <si>
    <t>1/2/133</t>
  </si>
  <si>
    <t>Captured Carbon Limited</t>
  </si>
  <si>
    <t>Ballon Meats</t>
  </si>
  <si>
    <t>1/2/217</t>
  </si>
  <si>
    <t>Ballynultagh Wind Farm Ltd</t>
  </si>
  <si>
    <t>1/5/167</t>
  </si>
  <si>
    <t>Castledockrell Supply Ltd</t>
  </si>
  <si>
    <t>Castledockrell Windgroup Limited</t>
  </si>
  <si>
    <t>1/2/149</t>
  </si>
  <si>
    <t>Cloghaneleskirt Energy Supply Ltd</t>
  </si>
  <si>
    <t>Dromadda Beg Wind Farm Ltd</t>
  </si>
  <si>
    <t>1/2/053</t>
  </si>
  <si>
    <t>Cnoc Energy Supply Ltd</t>
  </si>
  <si>
    <t>Cnoc Windfarms Ltd</t>
  </si>
  <si>
    <t>1/2/034</t>
  </si>
  <si>
    <t>Crystal Energy Ltd</t>
  </si>
  <si>
    <t>Millstream Hydro</t>
  </si>
  <si>
    <t>1/2/102</t>
  </si>
  <si>
    <t>Derrysallagh Supply Limited</t>
  </si>
  <si>
    <t>Derrysallagh Windfarm Limited</t>
  </si>
  <si>
    <t>1/3/007</t>
  </si>
  <si>
    <t>Dublin Waste To Energy Supply Limited</t>
  </si>
  <si>
    <t>1/2/114</t>
  </si>
  <si>
    <t>Dunman Energy Supply Limited</t>
  </si>
  <si>
    <t>Killaveenoge Windfarm Limited</t>
  </si>
  <si>
    <t>1/2/063</t>
  </si>
  <si>
    <t>Dunmore Power Supply Limited</t>
  </si>
  <si>
    <t>Collon Wind Power Limited</t>
  </si>
  <si>
    <t>1/5/076</t>
  </si>
  <si>
    <t>Dunmore Wind Power Limited</t>
  </si>
  <si>
    <t>1/2/076</t>
  </si>
  <si>
    <t>DWL Energy Supply Limited</t>
  </si>
  <si>
    <t>Green Energy Supply Limited</t>
  </si>
  <si>
    <t>1/3/023</t>
  </si>
  <si>
    <t>Edenderry Supply Company Limited</t>
  </si>
  <si>
    <t>Edenderry Power Ltd</t>
  </si>
  <si>
    <t>1/2/078</t>
  </si>
  <si>
    <t>ElectroRoute Energy Supply Limited</t>
  </si>
  <si>
    <t>Killala Community Wind Farm</t>
  </si>
  <si>
    <t>1/2/106</t>
  </si>
  <si>
    <t>Cumhacht an Tigh Sholais Teoranta</t>
  </si>
  <si>
    <t>1/2/036</t>
  </si>
  <si>
    <t>ESBIE T/A Electric Ireland Ltd</t>
  </si>
  <si>
    <t>Woodhouse Windfarm Ltd</t>
  </si>
  <si>
    <t>1/2/082</t>
  </si>
  <si>
    <t>Raheenleagh Power Windfarm</t>
  </si>
  <si>
    <t>1/2/109</t>
  </si>
  <si>
    <t>ESB (Moneypoint)</t>
  </si>
  <si>
    <t>1/2/125</t>
  </si>
  <si>
    <t>Grousemount Wind Farm</t>
  </si>
  <si>
    <t>1/2/130</t>
  </si>
  <si>
    <t>Oweninny Power Windfarm Phase 1</t>
  </si>
  <si>
    <t>1/2/134</t>
  </si>
  <si>
    <t>Cappawhite Wind Limited</t>
  </si>
  <si>
    <t>1/2/150</t>
  </si>
  <si>
    <t>Castlepook Power Limited</t>
  </si>
  <si>
    <t>1/3/029</t>
  </si>
  <si>
    <t>Lough Ree Power</t>
  </si>
  <si>
    <t>1/3/030</t>
  </si>
  <si>
    <t>West Offlay Power</t>
  </si>
  <si>
    <t>1/5/008 &amp; 1/5/066</t>
  </si>
  <si>
    <t>Mountain Lodge Power Ltd (1)</t>
  </si>
  <si>
    <t>1/5/027</t>
  </si>
  <si>
    <t>Gortadroma</t>
  </si>
  <si>
    <t>1/5/045</t>
  </si>
  <si>
    <t>SWS Knockawarraiga Windfarm Ltd</t>
  </si>
  <si>
    <t>1/5/091</t>
  </si>
  <si>
    <t>Hibernian Wind Power (1)</t>
  </si>
  <si>
    <t>1/5/105</t>
  </si>
  <si>
    <t>Hibernian Wind Power (2)</t>
  </si>
  <si>
    <t>1/5/172</t>
  </si>
  <si>
    <t>Edrans Wind Ltd</t>
  </si>
  <si>
    <t>1/5/174</t>
  </si>
  <si>
    <t>Garvagh Glebe Power Ltd</t>
  </si>
  <si>
    <t>1/5/032</t>
  </si>
  <si>
    <t>GAEL Force Power Ltd.</t>
  </si>
  <si>
    <t>Gairdini</t>
  </si>
  <si>
    <t>1/5/122</t>
  </si>
  <si>
    <t>W.E.D Cross Energy Ltd.</t>
  </si>
  <si>
    <t>1/2/049</t>
  </si>
  <si>
    <t>Gaelectric Energy Marketing and Supply Limited</t>
  </si>
  <si>
    <t>Knocknagashel Windfarm Limited</t>
  </si>
  <si>
    <t>1/2/004</t>
  </si>
  <si>
    <t>Glanaruddery Energy Supply Limited</t>
  </si>
  <si>
    <t>Glanaruddery Windfarms Limited</t>
  </si>
  <si>
    <t>1/2/006</t>
  </si>
  <si>
    <t>1/2/089</t>
  </si>
  <si>
    <t>Glencarbry Windfarm Limited</t>
  </si>
  <si>
    <t>1/2/108</t>
  </si>
  <si>
    <t>Green Grid Ltd</t>
  </si>
  <si>
    <t>REI Wind Developments Ltd</t>
  </si>
  <si>
    <t>1/2/075</t>
  </si>
  <si>
    <t>Gurteen Energy Supply Ltd</t>
  </si>
  <si>
    <t>Gurteen Lower</t>
  </si>
  <si>
    <t>1/2/105</t>
  </si>
  <si>
    <t>Harp Energy Supply Limited</t>
  </si>
  <si>
    <t>Coolegrean Wind Farm Limited</t>
  </si>
  <si>
    <t>1/5/103</t>
  </si>
  <si>
    <t>Indaver Energy</t>
  </si>
  <si>
    <t>Indaver Ireland Ltd</t>
  </si>
  <si>
    <t>1/3/010</t>
  </si>
  <si>
    <t>Killowen Biogas Limited</t>
  </si>
  <si>
    <t>Ormonde Organics Limited (1)</t>
  </si>
  <si>
    <t>1/3/017</t>
  </si>
  <si>
    <t>Ormonde Organics Limited (2)</t>
  </si>
  <si>
    <t>1/3/034</t>
  </si>
  <si>
    <t>Eras Eco Limited</t>
  </si>
  <si>
    <t>1/2/059</t>
  </si>
  <si>
    <t>Lantanier Limited</t>
  </si>
  <si>
    <t>Janssen Biologics (Ireland)</t>
  </si>
  <si>
    <t>1/2/060</t>
  </si>
  <si>
    <t>DePuy(Ireland)</t>
  </si>
  <si>
    <t>1/2/041</t>
  </si>
  <si>
    <t>LGLP Energy Supply Limited</t>
  </si>
  <si>
    <t>Coir na Gaoithe Teoranta</t>
  </si>
  <si>
    <t>1/2/001</t>
  </si>
  <si>
    <t>Meenacloghspar (Wind) Supply Limited</t>
  </si>
  <si>
    <t>Meenacloghspar (Wind) Limited</t>
  </si>
  <si>
    <t>1/2/096</t>
  </si>
  <si>
    <t>Megawatts Power Trading Ltd</t>
  </si>
  <si>
    <t>Wind Power Consultants</t>
  </si>
  <si>
    <t>1/2/144</t>
  </si>
  <si>
    <t xml:space="preserve">Tierney Farms </t>
  </si>
  <si>
    <t>1/2/204</t>
  </si>
  <si>
    <t>MC Renewable Energy</t>
  </si>
  <si>
    <t>1/2/039</t>
  </si>
  <si>
    <t>Meitheal na Gaoithe Energy Supply Ltd</t>
  </si>
  <si>
    <t>Gortnahalla Windfarm Ltd</t>
  </si>
  <si>
    <t>1/2/097</t>
  </si>
  <si>
    <t>Microsoft Ireland Energy Limited</t>
  </si>
  <si>
    <t>Ronaver Energy Limited</t>
  </si>
  <si>
    <t>1/2/042</t>
  </si>
  <si>
    <t>Mount Lucas Supply Limited</t>
  </si>
  <si>
    <t>Mount Lucas Wind Farm</t>
  </si>
  <si>
    <t>1/2/012</t>
  </si>
  <si>
    <t>Naturgy Limited</t>
  </si>
  <si>
    <t>Starrus Eco Holdings Ltd (Knocharley II)</t>
  </si>
  <si>
    <t>1/2/013</t>
  </si>
  <si>
    <t>Starrus Eco Holdings Ltd (Ballynagran II)</t>
  </si>
  <si>
    <t>1/2/014</t>
  </si>
  <si>
    <t>Gilmore Clarke Electrical Ltd t/a EMCA</t>
  </si>
  <si>
    <t>1/2/023</t>
  </si>
  <si>
    <t>Carrownaweelaun Energy Limited</t>
  </si>
  <si>
    <t>1/2/027</t>
  </si>
  <si>
    <t>Knocknalour Wind farm Limited</t>
  </si>
  <si>
    <t>1/2/030</t>
  </si>
  <si>
    <t>Louth County Council (Whiteriver)</t>
  </si>
  <si>
    <t>1/2/038</t>
  </si>
  <si>
    <t>Carrickeeny Windfarm</t>
  </si>
  <si>
    <t>1/2/044</t>
  </si>
  <si>
    <t>Bord na Mona Drehid Landfill Gas Utilisation Facility</t>
  </si>
  <si>
    <t>1/2/052</t>
  </si>
  <si>
    <t>Devine &amp; Associates</t>
  </si>
  <si>
    <t>1/2/061</t>
  </si>
  <si>
    <t>Connaught Power Ltd</t>
  </si>
  <si>
    <t>1/2/062</t>
  </si>
  <si>
    <t>Kilmeedy Windfarm Ltd</t>
  </si>
  <si>
    <t>1/2/065</t>
  </si>
  <si>
    <t>Cork City Council - Kinsale Road Landfill (T/A KRLF Power)</t>
  </si>
  <si>
    <t>1/2/066</t>
  </si>
  <si>
    <t>Regan Wind Ltd.</t>
  </si>
  <si>
    <t>1/2/068</t>
  </si>
  <si>
    <t>Kilbranish Wind Farm Ltd</t>
  </si>
  <si>
    <t>1/2/069</t>
  </si>
  <si>
    <t>Portfinch Limited (Beale Hill) Ltd</t>
  </si>
  <si>
    <t>1/2/077</t>
  </si>
  <si>
    <t>Glasha Hydro</t>
  </si>
  <si>
    <t>1/2/083</t>
  </si>
  <si>
    <t>Lisdowney Wind Farm Ltd</t>
  </si>
  <si>
    <t>1/2/087</t>
  </si>
  <si>
    <t>Raragh Developments Ltd.</t>
  </si>
  <si>
    <t>1/2/088</t>
  </si>
  <si>
    <t>Tullabrack Energy Ltd.</t>
  </si>
  <si>
    <t>1/2/098</t>
  </si>
  <si>
    <t>Gortnacloghy Wind Farm Ltd.</t>
  </si>
  <si>
    <t>1/2/100</t>
  </si>
  <si>
    <t>Liffey Energy Ltd</t>
  </si>
  <si>
    <t>1/2/110</t>
  </si>
  <si>
    <t>Dreenacreenig West Wind Farm Ltd.</t>
  </si>
  <si>
    <t>1/2/113</t>
  </si>
  <si>
    <t xml:space="preserve">Cloghaneleskirt Wind Farm Ltd. </t>
  </si>
  <si>
    <t>1/2/121</t>
  </si>
  <si>
    <t>Devine &amp; Associates (Rathroeen) Ltd</t>
  </si>
  <si>
    <t>1/2/128</t>
  </si>
  <si>
    <t>Meenaward Wind Farm Ltd.</t>
  </si>
  <si>
    <t>1/2/132</t>
  </si>
  <si>
    <t>Louis A. McAuley (1976) Ltd</t>
  </si>
  <si>
    <t>1/2/187</t>
  </si>
  <si>
    <t xml:space="preserve">Tesco Ireland Ltd </t>
  </si>
  <si>
    <t>1/2/200</t>
  </si>
  <si>
    <t>Corvin Wind Ltd (1)</t>
  </si>
  <si>
    <t>1/2/202</t>
  </si>
  <si>
    <t>Corvin Wind Ltd (2)</t>
  </si>
  <si>
    <t>1/2/203</t>
  </si>
  <si>
    <t>Curraghderrig Wind Limited</t>
  </si>
  <si>
    <t>1/2/220</t>
  </si>
  <si>
    <t>METRO ENERGY LIMITED</t>
  </si>
  <si>
    <t>1/3/001</t>
  </si>
  <si>
    <t>Green Generation</t>
  </si>
  <si>
    <t>1/3/002</t>
  </si>
  <si>
    <t>Biocore Environmental Ltd</t>
  </si>
  <si>
    <t>1/3/004</t>
  </si>
  <si>
    <t>Rockbrook</t>
  </si>
  <si>
    <t>1/3/008</t>
  </si>
  <si>
    <t>Bio Agrigas Ltd</t>
  </si>
  <si>
    <t>1/3/011</t>
  </si>
  <si>
    <t>Ballyshannon Recycling PPA</t>
  </si>
  <si>
    <t>1/3/013</t>
  </si>
  <si>
    <t>Glanpower Ltd</t>
  </si>
  <si>
    <t>1/3/027</t>
  </si>
  <si>
    <t>Carrons Wind Farm Ltd.</t>
  </si>
  <si>
    <t>1/3/041</t>
  </si>
  <si>
    <t xml:space="preserve">Recycled Products Ltd </t>
  </si>
  <si>
    <t>1/3/045</t>
  </si>
  <si>
    <t>Timoleague AgriGen Ltd</t>
  </si>
  <si>
    <t>1/5/183</t>
  </si>
  <si>
    <t>Greenstar Gas Energy (1)</t>
  </si>
  <si>
    <t>1/5/184</t>
  </si>
  <si>
    <t>Greenstar Gas Energy (2)</t>
  </si>
  <si>
    <t>1/2/005</t>
  </si>
  <si>
    <t>Oak Energy Supply Limited</t>
  </si>
  <si>
    <t>Cordal Windfarm Limited (1)</t>
  </si>
  <si>
    <t>1/2/007</t>
  </si>
  <si>
    <t>Cordal Windfarm Limited (2)</t>
  </si>
  <si>
    <t>1/2/094</t>
  </si>
  <si>
    <t>Pallas Energy Supply Ltd</t>
  </si>
  <si>
    <t>Pallas Wind Farm Limited</t>
  </si>
  <si>
    <t>1/2/092</t>
  </si>
  <si>
    <t>Panda Power Limited</t>
  </si>
  <si>
    <t>Michael Alyward Windfarm Limited</t>
  </si>
  <si>
    <t>1/3/032</t>
  </si>
  <si>
    <t>Biocore Environmental AD1 Limited</t>
  </si>
  <si>
    <t>1/2/197</t>
  </si>
  <si>
    <t>Plum Energy Supply Limited</t>
  </si>
  <si>
    <t>WCRE Windfarm Limited</t>
  </si>
  <si>
    <t>1/2/050</t>
  </si>
  <si>
    <t>Rathmacan Trading Limited</t>
  </si>
  <si>
    <t>Ballybay Wind Farm Limited</t>
  </si>
  <si>
    <t>1/2/198</t>
  </si>
  <si>
    <t>Rio Energy Supply Limited</t>
  </si>
  <si>
    <t>Clare Winds Ltd</t>
  </si>
  <si>
    <t>1/2/119</t>
  </si>
  <si>
    <t>Shamrock Energy Supply Limited</t>
  </si>
  <si>
    <t>Meenwaun Windfarm Limited</t>
  </si>
  <si>
    <t>1/2/131</t>
  </si>
  <si>
    <t>Sliabh Bawn Supply DAC</t>
  </si>
  <si>
    <t>Sliabh Bawn Power DAC</t>
  </si>
  <si>
    <t>1/2/003</t>
  </si>
  <si>
    <t>Slievereagh Power (CS) Ltd</t>
  </si>
  <si>
    <t>Slievereagh Power Ltd (1)</t>
  </si>
  <si>
    <t>1/5/082</t>
  </si>
  <si>
    <t>Slievereagh Power Ltd (2)</t>
  </si>
  <si>
    <t>1/5/088</t>
  </si>
  <si>
    <t>Slievereagh Power Ltd (3)</t>
  </si>
  <si>
    <t>1/2/146</t>
  </si>
  <si>
    <t>Snowgold Limited</t>
  </si>
  <si>
    <t>Booly Windfarm Limited</t>
  </si>
  <si>
    <t>1/2/079</t>
  </si>
  <si>
    <t>SSE Airtricity</t>
  </si>
  <si>
    <t>Comhlacht Gaoithe Teoranta</t>
  </si>
  <si>
    <t>1/2/080</t>
  </si>
  <si>
    <t>Cloosh Valley Wind Farm Designated Activity Company</t>
  </si>
  <si>
    <t>1/2/084</t>
  </si>
  <si>
    <t>Gweedore Wind Farm Limited</t>
  </si>
  <si>
    <t>1/2/107</t>
  </si>
  <si>
    <t>Seahound Wind Developments Limited</t>
  </si>
  <si>
    <t>1/2/118</t>
  </si>
  <si>
    <t>Matrix Energy Partnership No. 1</t>
  </si>
  <si>
    <t>1/2/126</t>
  </si>
  <si>
    <t>Mid Clare Renewable Energy Designated Activity Company</t>
  </si>
  <si>
    <t>1/2/127</t>
  </si>
  <si>
    <t>Mauricetown Wind Farm Limited</t>
  </si>
  <si>
    <t>1/2/139</t>
  </si>
  <si>
    <t>SSE Renewables (Ireland) Ltd</t>
  </si>
  <si>
    <t>1/2/152</t>
  </si>
  <si>
    <t>Grady Joinery Ltd</t>
  </si>
  <si>
    <t>1/2/169</t>
  </si>
  <si>
    <t>Kiltumper Wind Farm Limited</t>
  </si>
  <si>
    <t>1/2/192</t>
  </si>
  <si>
    <t>Carrickallen Wind Limited</t>
  </si>
  <si>
    <t>1/2/222</t>
  </si>
  <si>
    <t>WED Castle Limited</t>
  </si>
  <si>
    <t>1/3/021</t>
  </si>
  <si>
    <t>Cork Green Energy Ltd</t>
  </si>
  <si>
    <t>1/5/020</t>
  </si>
  <si>
    <t>Carrig Wind Farm Limited</t>
  </si>
  <si>
    <t>1/5/024</t>
  </si>
  <si>
    <t>Mahon Hydro Limited</t>
  </si>
  <si>
    <t>1/5/033</t>
  </si>
  <si>
    <t>Tornado Electrical Limited</t>
  </si>
  <si>
    <t>1/5/035</t>
  </si>
  <si>
    <t>Bindoo Windfarm (ROI) Limited</t>
  </si>
  <si>
    <t>1/5/036</t>
  </si>
  <si>
    <t>Midas Energy Limited</t>
  </si>
  <si>
    <t>1/5/039</t>
  </si>
  <si>
    <t>Kerry Power Limited</t>
  </si>
  <si>
    <t>1/5/040</t>
  </si>
  <si>
    <t>Everwind Limited</t>
  </si>
  <si>
    <t>1/5/044, 1/5/072, 1/5/075</t>
  </si>
  <si>
    <t>Bioverda Power Systems Limited</t>
  </si>
  <si>
    <t>1/5/046</t>
  </si>
  <si>
    <t>Skehanagh Wind Farm Limited</t>
  </si>
  <si>
    <t>1/5/048</t>
  </si>
  <si>
    <t>Mullananalt Windfarm (ROI) Limited</t>
  </si>
  <si>
    <t>1/5/053</t>
  </si>
  <si>
    <t>Knockastanna Limited</t>
  </si>
  <si>
    <t>1/5/054</t>
  </si>
  <si>
    <t>Limerick West Wind Farm Limited</t>
  </si>
  <si>
    <t>1/5/055</t>
  </si>
  <si>
    <t>Coomacheo Wind Farm Limited</t>
  </si>
  <si>
    <t>1/5/056</t>
  </si>
  <si>
    <t>Richfield Windfarm (ROI) Limited</t>
  </si>
  <si>
    <t>1/5/057</t>
  </si>
  <si>
    <t>Meentycat Limited</t>
  </si>
  <si>
    <t>1/5/058 a</t>
  </si>
  <si>
    <t>Tournafulla Windfarm (ROI) Limited</t>
  </si>
  <si>
    <t>1/5/058 b</t>
  </si>
  <si>
    <t>1/5/064</t>
  </si>
  <si>
    <t>Meenacloghspar Limited</t>
  </si>
  <si>
    <t>1/5/065</t>
  </si>
  <si>
    <t>A.C. Brosna Properties Limited t/a Brosna Hydro Energy</t>
  </si>
  <si>
    <t>1/5/070</t>
  </si>
  <si>
    <t>Redwind Energy Phase III Limited</t>
  </si>
  <si>
    <t>1/5/099</t>
  </si>
  <si>
    <t>Western Power Limited</t>
  </si>
  <si>
    <t>1/5/108</t>
  </si>
  <si>
    <t>Green Energy Company Limited</t>
  </si>
  <si>
    <t>1/5/121</t>
  </si>
  <si>
    <t>Carrons Windfarm Limited</t>
  </si>
  <si>
    <t>1/5/150</t>
  </si>
  <si>
    <t>Brickmount Limited</t>
  </si>
  <si>
    <t>1/5/151</t>
  </si>
  <si>
    <t>Curragh Mountain Windfarm Limited</t>
  </si>
  <si>
    <t>1/5/153</t>
  </si>
  <si>
    <t>Dromada Windfarm (ROI) Limited</t>
  </si>
  <si>
    <t>1/5/165</t>
  </si>
  <si>
    <t>Greenstar Gas Energy Limited</t>
  </si>
  <si>
    <t>1/5/173</t>
  </si>
  <si>
    <t>Greenstar Gas Energy (Meath) Limited</t>
  </si>
  <si>
    <t>1/5/187</t>
  </si>
  <si>
    <t>March Winds Limited</t>
  </si>
  <si>
    <t>1/2/180</t>
  </si>
  <si>
    <t>Teevurcher Supply Limited</t>
  </si>
  <si>
    <t>Teevurcher Limited</t>
  </si>
  <si>
    <t>1/2/019</t>
  </si>
  <si>
    <t>Templederry Renewable Energy Supply Ltd</t>
  </si>
  <si>
    <t>Stradbally Hall Promtions Ltd</t>
  </si>
  <si>
    <t>1/2/031</t>
  </si>
  <si>
    <t>Athgarvan Grain Company</t>
  </si>
  <si>
    <t>1/2/037</t>
  </si>
  <si>
    <t>Salvaged Energy Ltd</t>
  </si>
  <si>
    <t>1/2/040</t>
  </si>
  <si>
    <t>South Tipperary County Council</t>
  </si>
  <si>
    <t>1/2/162</t>
  </si>
  <si>
    <t>Tramlock Limited</t>
  </si>
  <si>
    <t>PWWP Developments Limited</t>
  </si>
  <si>
    <t>Viridian Energy Ltd</t>
  </si>
  <si>
    <t>Huntstown Bioenergy Ltd</t>
  </si>
  <si>
    <t>1/2/009</t>
  </si>
  <si>
    <t>Ballycadden Windfarm Ltd (1)</t>
  </si>
  <si>
    <t>1/2/010</t>
  </si>
  <si>
    <t>Wexwind Ltd</t>
  </si>
  <si>
    <t>1/2/024</t>
  </si>
  <si>
    <t>Rathnameneenagh Energy Ltd</t>
  </si>
  <si>
    <t>1/2/035</t>
  </si>
  <si>
    <t>Faughary Wind Farm Limited</t>
  </si>
  <si>
    <t>1/2/047</t>
  </si>
  <si>
    <t>Windgeneration Ireland Limited (1)</t>
  </si>
  <si>
    <t>1/2/056</t>
  </si>
  <si>
    <t>Ballybane Windfarms Limited (1)</t>
  </si>
  <si>
    <t>1/2/073</t>
  </si>
  <si>
    <t>Windgeneration Ireland Limited (2)</t>
  </si>
  <si>
    <t>1/2/090</t>
  </si>
  <si>
    <t>Killin Hill Windfarm Limited</t>
  </si>
  <si>
    <t>1/2/135</t>
  </si>
  <si>
    <t>Tullynamoyle Windfarm 3 Limited</t>
  </si>
  <si>
    <t>1/2/170</t>
  </si>
  <si>
    <t>Ballybane Windfarms Limited</t>
  </si>
  <si>
    <t>1/5/002</t>
  </si>
  <si>
    <t>Reirk Energy Ltd (1)</t>
  </si>
  <si>
    <t>1/5/005 &amp; 1/5/113</t>
  </si>
  <si>
    <t>Bawnmore Windfarm Ltd</t>
  </si>
  <si>
    <t>1/5/006</t>
  </si>
  <si>
    <t>Muingnaminnane windfarms Lrd</t>
  </si>
  <si>
    <t>1/5/009</t>
  </si>
  <si>
    <t>Tra Investments Ltd</t>
  </si>
  <si>
    <t>1/5/023</t>
  </si>
  <si>
    <t>Pallas Windfarm Ltd</t>
  </si>
  <si>
    <t>1/5/026</t>
  </si>
  <si>
    <t>Corkermore Windfarm Ltd</t>
  </si>
  <si>
    <t>1/5/030</t>
  </si>
  <si>
    <t>Knocknalour Wind Farm Ltd</t>
  </si>
  <si>
    <t>1/5/034 &amp; 1/5/111</t>
  </si>
  <si>
    <t>Ballybane Windfarms Ltd (2)</t>
  </si>
  <si>
    <t>1/5/038</t>
  </si>
  <si>
    <t>Carrigcannon Wind Farm Ltd</t>
  </si>
  <si>
    <t>1/5/042</t>
  </si>
  <si>
    <t>Mount Eagle Windfarm Ltd</t>
  </si>
  <si>
    <t>1/5/043</t>
  </si>
  <si>
    <t>North West Wind Ltd</t>
  </si>
  <si>
    <t>1/5/047</t>
  </si>
  <si>
    <t>Airoshin Wind Energy Ltd</t>
  </si>
  <si>
    <t>1/5/050</t>
  </si>
  <si>
    <t>Lackan Wind energy Ltd</t>
  </si>
  <si>
    <t>1/5/061</t>
  </si>
  <si>
    <t>North Tipperary Windpower Ltd</t>
  </si>
  <si>
    <t>1/5/063</t>
  </si>
  <si>
    <t>Killybegs Wind Power Ltd</t>
  </si>
  <si>
    <t>1/5/069</t>
  </si>
  <si>
    <t>Holyford Windfarm Ltd</t>
  </si>
  <si>
    <t>1/5/074</t>
  </si>
  <si>
    <t>Sheeragh Wind Ltd</t>
  </si>
  <si>
    <t>1/5/086</t>
  </si>
  <si>
    <t xml:space="preserve">Gortahile Windfarm Limited </t>
  </si>
  <si>
    <t>1/5/087</t>
  </si>
  <si>
    <t>Glenough Windfarm Limited</t>
  </si>
  <si>
    <t>1/5/093</t>
  </si>
  <si>
    <t>Powercon Wind Energy Ltd</t>
  </si>
  <si>
    <t>1/5/094</t>
  </si>
  <si>
    <t>West Clare Windfarm (Services) Ltd</t>
  </si>
  <si>
    <t>1/5/095</t>
  </si>
  <si>
    <t>Glackmore Wind Power Ltd</t>
  </si>
  <si>
    <t>1/5/106</t>
  </si>
  <si>
    <t>Caherciveen Wind Ltd</t>
  </si>
  <si>
    <t>1/5/119</t>
  </si>
  <si>
    <t>Ballynancoran Wind Farm Ltd</t>
  </si>
  <si>
    <t>1/5/128</t>
  </si>
  <si>
    <t>Shannagh Wind Farm Ltd</t>
  </si>
  <si>
    <t>1/5/133</t>
  </si>
  <si>
    <t>I.Q. Wind Ltd</t>
  </si>
  <si>
    <t>1/5/134</t>
  </si>
  <si>
    <t>Plukanes Windfarm Ltd</t>
  </si>
  <si>
    <t>1/5/137</t>
  </si>
  <si>
    <t>Caher Downey Wind Farm Ltd</t>
  </si>
  <si>
    <t>1/5/139</t>
  </si>
  <si>
    <t>Venti Windfarm Energy Ltd</t>
  </si>
  <si>
    <t>1/5/146</t>
  </si>
  <si>
    <t>Reirk Energy Ltd (2)</t>
  </si>
  <si>
    <t>1/5/147</t>
  </si>
  <si>
    <t>Clydaghroe Windfarm Ltd</t>
  </si>
  <si>
    <t>1/5/154</t>
  </si>
  <si>
    <t>Tullynamoyle Windfarm Ltd</t>
  </si>
  <si>
    <t>1/5/155</t>
  </si>
  <si>
    <t>Ballaman Windfarm Ltd</t>
  </si>
  <si>
    <t>1/5/178</t>
  </si>
  <si>
    <t>B9 Power Ltd</t>
  </si>
  <si>
    <t>1/5/179</t>
  </si>
  <si>
    <t>Windfarm Management Ltd</t>
  </si>
  <si>
    <t>1/5/182</t>
  </si>
  <si>
    <t>Arthur Davidson</t>
  </si>
  <si>
    <t>1/5/186</t>
  </si>
  <si>
    <t>Ballycadden Windfarm Ltd (2)</t>
  </si>
  <si>
    <t>1/2/196</t>
  </si>
  <si>
    <t>Warmhill Limited</t>
  </si>
  <si>
    <t>Knockalough Wind Farm Ltd</t>
  </si>
  <si>
    <t>Worksheet Description</t>
  </si>
  <si>
    <t>Worksheet Name</t>
  </si>
  <si>
    <t>Estimate vs. Actual Generation</t>
  </si>
  <si>
    <t>Breakdown by Supplier</t>
  </si>
  <si>
    <t>1/5/112 a</t>
  </si>
  <si>
    <t>1/5/112 b</t>
  </si>
  <si>
    <t>`</t>
  </si>
  <si>
    <t>2016/17 Estimated 
Generation (MWh)</t>
  </si>
  <si>
    <t>2016/17 Actual 
Generation (MWh)</t>
  </si>
  <si>
    <t>2017/18 Estimated 
Generation (MWh)</t>
  </si>
  <si>
    <t>2017/18 Actual 
Generation (MWh)</t>
  </si>
  <si>
    <t>2018/19 Estimated 
Generation (MWh)</t>
  </si>
  <si>
    <t>2018/19 Actual 
Generation (MWh)</t>
  </si>
  <si>
    <t>Actual Generation as a Percentage of Estimated (%)</t>
  </si>
  <si>
    <t>Supplier name</t>
  </si>
  <si>
    <t xml:space="preserve">B&amp;R Supply Limited </t>
  </si>
  <si>
    <t>BALLINCURRY ENERGY SUPPLY LTD</t>
  </si>
  <si>
    <t>Ballycumber Power Supply Limited</t>
  </si>
  <si>
    <t>Bord Gais Energy Limited</t>
  </si>
  <si>
    <t>Brookfield Renewable Supply 4 Ltd</t>
  </si>
  <si>
    <t>Castledockrell Supply Limited</t>
  </si>
  <si>
    <t>Cloghaneleskirt Energy Supply Limited</t>
  </si>
  <si>
    <t>Cnoc Energy Supply Limited</t>
  </si>
  <si>
    <t>GAEL FORCE POWER Ltd.</t>
  </si>
  <si>
    <t>Gaelectric Energy Marketing &amp; Supply Limited</t>
  </si>
  <si>
    <t>Glencarbry Supply Company Limited</t>
  </si>
  <si>
    <t>GURTEEN ENERGY SUPPLY LTD</t>
  </si>
  <si>
    <t>Meenacloghspar (Wind) Supply Ltd</t>
  </si>
  <si>
    <t>Meitheal na Gaoithe Energy Supply Ltd.</t>
  </si>
  <si>
    <t>Pallas Energy Supply Limited</t>
  </si>
  <si>
    <t>Panda Power Ltd</t>
  </si>
  <si>
    <t>Statkraft Markets GmbH</t>
  </si>
  <si>
    <t>Actual audited costs submitted  2018-19</t>
  </si>
  <si>
    <t>Change of PPA</t>
  </si>
  <si>
    <t>REFIT Reference Number</t>
  </si>
  <si>
    <t>Former PPA Contracted Supplier</t>
  </si>
  <si>
    <t>New PPA Contracted Supplier</t>
  </si>
  <si>
    <t>Footnote Number</t>
  </si>
  <si>
    <t>Date on which PPA Change Effective From</t>
  </si>
  <si>
    <t>BRI Green Energy Limited</t>
  </si>
  <si>
    <t>Slievecallan</t>
  </si>
  <si>
    <t>B&amp;R Windfarm Limited</t>
  </si>
  <si>
    <t>Coollegrean Windfarm Limited</t>
  </si>
  <si>
    <t>Aeolus Windfarms Limited</t>
  </si>
  <si>
    <t>Statkraft Markets GMBH</t>
  </si>
  <si>
    <t>Ballycumber Wind Farm Ltd</t>
  </si>
  <si>
    <t>Tierney Farms</t>
  </si>
  <si>
    <r>
      <t>1/2/112</t>
    </r>
    <r>
      <rPr>
        <vertAlign val="superscript"/>
        <sz val="11"/>
        <color theme="1"/>
        <rFont val="Calibri"/>
        <family val="2"/>
        <scheme val="minor"/>
      </rPr>
      <t>1</t>
    </r>
  </si>
  <si>
    <r>
      <t>1/2/186</t>
    </r>
    <r>
      <rPr>
        <vertAlign val="superscript"/>
        <sz val="11"/>
        <color theme="1"/>
        <rFont val="Calibri"/>
        <family val="2"/>
        <scheme val="minor"/>
      </rPr>
      <t>2</t>
    </r>
  </si>
  <si>
    <r>
      <t>1/2/213</t>
    </r>
    <r>
      <rPr>
        <vertAlign val="superscript"/>
        <sz val="11"/>
        <color theme="1"/>
        <rFont val="Calibri"/>
        <family val="2"/>
        <scheme val="minor"/>
      </rPr>
      <t>3</t>
    </r>
  </si>
  <si>
    <r>
      <t>1/5/114</t>
    </r>
    <r>
      <rPr>
        <vertAlign val="superscript"/>
        <sz val="11"/>
        <color theme="1"/>
        <rFont val="Calibri"/>
        <family val="2"/>
        <scheme val="minor"/>
      </rPr>
      <t>4</t>
    </r>
  </si>
  <si>
    <r>
      <t>1/2/081</t>
    </r>
    <r>
      <rPr>
        <vertAlign val="superscript"/>
        <sz val="11"/>
        <color theme="1"/>
        <rFont val="Calibri"/>
        <family val="2"/>
        <scheme val="minor"/>
      </rPr>
      <t>5</t>
    </r>
  </si>
  <si>
    <r>
      <t>1/2/168</t>
    </r>
    <r>
      <rPr>
        <vertAlign val="superscript"/>
        <sz val="11"/>
        <color theme="1"/>
        <rFont val="Calibri"/>
        <family val="2"/>
        <scheme val="minor"/>
      </rPr>
      <t>6</t>
    </r>
  </si>
  <si>
    <r>
      <t>1/5/167</t>
    </r>
    <r>
      <rPr>
        <vertAlign val="superscript"/>
        <sz val="11"/>
        <color theme="1"/>
        <rFont val="Calibri"/>
        <family val="2"/>
        <scheme val="minor"/>
      </rPr>
      <t>7</t>
    </r>
  </si>
  <si>
    <r>
      <t>1/2/089</t>
    </r>
    <r>
      <rPr>
        <vertAlign val="superscript"/>
        <sz val="11"/>
        <color theme="1"/>
        <rFont val="Calibri"/>
        <family val="2"/>
        <scheme val="minor"/>
      </rPr>
      <t>8</t>
    </r>
  </si>
  <si>
    <r>
      <t>1/2/105</t>
    </r>
    <r>
      <rPr>
        <vertAlign val="superscript"/>
        <sz val="11"/>
        <color theme="1"/>
        <rFont val="Calibri"/>
        <family val="2"/>
        <scheme val="minor"/>
      </rPr>
      <t>9</t>
    </r>
  </si>
  <si>
    <r>
      <t>1/2/096</t>
    </r>
    <r>
      <rPr>
        <vertAlign val="superscript"/>
        <sz val="11"/>
        <color theme="1"/>
        <rFont val="Calibri"/>
        <family val="2"/>
        <scheme val="minor"/>
      </rPr>
      <t>10</t>
    </r>
  </si>
  <si>
    <r>
      <t>1/2/144</t>
    </r>
    <r>
      <rPr>
        <vertAlign val="superscript"/>
        <sz val="11"/>
        <color theme="1"/>
        <rFont val="Calibri"/>
        <family val="2"/>
        <scheme val="minor"/>
      </rPr>
      <t>11</t>
    </r>
  </si>
  <si>
    <r>
      <t>1/2/204</t>
    </r>
    <r>
      <rPr>
        <vertAlign val="superscript"/>
        <sz val="11"/>
        <color theme="1"/>
        <rFont val="Calibri"/>
        <family val="2"/>
        <scheme val="minor"/>
      </rPr>
      <t>12</t>
    </r>
  </si>
  <si>
    <r>
      <t>1/2/180</t>
    </r>
    <r>
      <rPr>
        <vertAlign val="superscript"/>
        <sz val="11"/>
        <color theme="1"/>
        <rFont val="Calibri"/>
        <family val="2"/>
        <scheme val="minor"/>
      </rPr>
      <t>13</t>
    </r>
  </si>
  <si>
    <t>Note:</t>
  </si>
  <si>
    <t>Total</t>
  </si>
  <si>
    <t>2018/19 R-Factor</t>
  </si>
  <si>
    <t>Estimated vs. Actual Generation</t>
  </si>
  <si>
    <r>
      <t xml:space="preserve">The Estimated and Actual Generation detailed for each Supply Company in the table above, relates to the estimated and actual generation submitted to the CRU for each REFIT Project that each Supply Company is </t>
    </r>
    <r>
      <rPr>
        <u/>
        <sz val="11"/>
        <color theme="1"/>
        <rFont val="Calibri"/>
        <family val="2"/>
        <scheme val="minor"/>
      </rPr>
      <t>currently</t>
    </r>
    <r>
      <rPr>
        <sz val="11"/>
        <color theme="1"/>
        <rFont val="Calibri"/>
        <family val="2"/>
        <scheme val="minor"/>
      </rPr>
      <t xml:space="preserve"> the PPA provider. </t>
    </r>
  </si>
  <si>
    <t>Actual audited costs submitted  2017-18</t>
  </si>
  <si>
    <t>Actual audited costs submitted  2016-17</t>
  </si>
  <si>
    <t>Graphical Breakdown by Supplier</t>
  </si>
  <si>
    <t>2017/18 R-Factor</t>
  </si>
  <si>
    <t>2016/17 R-Factor</t>
  </si>
  <si>
    <t>Details the former PPA provider and date of PPA change for REFIT projects detailed in the Estimated vs. Actual Generation worksheet that have changed PPA provider since 1 October 2018.</t>
  </si>
  <si>
    <t>&lt; 75%</t>
  </si>
  <si>
    <t>75% - 85%</t>
  </si>
  <si>
    <t>Actual Generation as a Percentage of Estimate Range</t>
  </si>
  <si>
    <t>Corresponding Color Code</t>
  </si>
  <si>
    <t>&gt; 85%</t>
  </si>
  <si>
    <t xml:space="preserve"> Generator name  </t>
  </si>
  <si>
    <t>Slievecallen</t>
  </si>
  <si>
    <t>Ballyhoura</t>
  </si>
  <si>
    <t>B&amp;R Wind Limited</t>
  </si>
  <si>
    <t>Ballycumber Windfarm Limited</t>
  </si>
  <si>
    <t>Bearna Gaoithe Teo</t>
  </si>
  <si>
    <t>Ballagh Windfarm Limited</t>
  </si>
  <si>
    <t>Scart Energy Limited</t>
  </si>
  <si>
    <t>Tullynamoyle Wind Farm II Limited</t>
  </si>
  <si>
    <t>Cronela Windfarm Limited</t>
  </si>
  <si>
    <t>Cullalea Windfarm Limited</t>
  </si>
  <si>
    <t>Derrynadivva Windfarm Limited</t>
  </si>
  <si>
    <t>Highland Wind Energy Limited</t>
  </si>
  <si>
    <t>Island Seafoods Ltd</t>
  </si>
  <si>
    <t>Jaroma Windfarm Limited</t>
  </si>
  <si>
    <t>Rahora Windfarm Limited</t>
  </si>
  <si>
    <t>Reenascreena Windfarm Limited</t>
  </si>
  <si>
    <t>Sigatoka Limited</t>
  </si>
  <si>
    <t>Sunflowe Design Limited</t>
  </si>
  <si>
    <t>Templederry Windfarm Limited</t>
  </si>
  <si>
    <t>Varty Waterworks</t>
  </si>
  <si>
    <t>Sorne Wind Ltd</t>
  </si>
  <si>
    <t>Garracummer Windfarm Ltd</t>
  </si>
  <si>
    <t>Inchincoosh Wind Farm Ltd - Inchincoosh generator unit</t>
  </si>
  <si>
    <t>Inchincoosh Wind Farm Ltd - Sillatherane generator unit</t>
  </si>
  <si>
    <t>Killhills Windfarm</t>
  </si>
  <si>
    <t>Knockacummar Wind Farm Ltd</t>
  </si>
  <si>
    <t>Knocknagoum Windfarm Limited</t>
  </si>
  <si>
    <t>DROMADDA BEG WIND FARM LTD</t>
  </si>
  <si>
    <t>Cnoc Windfarms Limited</t>
  </si>
  <si>
    <t>Killaveenoge Windfarm Ltd</t>
  </si>
  <si>
    <t>Killala Community Wind Farm Ltd</t>
  </si>
  <si>
    <t>ESB</t>
  </si>
  <si>
    <t>Limerick County Council</t>
  </si>
  <si>
    <t>West Offaly Power</t>
  </si>
  <si>
    <t>Oweninny Power Limited</t>
  </si>
  <si>
    <t>Kerry Wind Power Limited</t>
  </si>
  <si>
    <t>Hibernian Windpower Ltd</t>
  </si>
  <si>
    <t>Hibernian wind Power</t>
  </si>
  <si>
    <t>Mountain Lodge Power Ltd</t>
  </si>
  <si>
    <t>W.E.D. Cross Energy Ltd.</t>
  </si>
  <si>
    <t>REI Wind Developments Ltd.</t>
  </si>
  <si>
    <t>Glanaruddery Windfarms limited</t>
  </si>
  <si>
    <t>Gurteen Windfarm Ltd.</t>
  </si>
  <si>
    <t>Coollegrean Wind Farm</t>
  </si>
  <si>
    <t>ERAS ECO Limited</t>
  </si>
  <si>
    <t>Ormonde Organics Limited</t>
  </si>
  <si>
    <t>Gortnahalla Windfarm Ltd.</t>
  </si>
  <si>
    <t>Ballyshannon Recycling</t>
  </si>
  <si>
    <t>Biocore Environmental AD1 Ltd</t>
  </si>
  <si>
    <t>Bord Na Mona Environmental Limited</t>
  </si>
  <si>
    <t>Carrickeeny Wind Limited</t>
  </si>
  <si>
    <t>Carrons Wind Farm Limited</t>
  </si>
  <si>
    <t>Cork City Council t/a KRLF Power</t>
  </si>
  <si>
    <t>Corvin Wind Ltd</t>
  </si>
  <si>
    <t>Devine and Associates Derrinumera Ltd</t>
  </si>
  <si>
    <t>Gilmore and Clarke Electricial Limited</t>
  </si>
  <si>
    <t>Gortnacloghy Wind Farm Ltd</t>
  </si>
  <si>
    <t>Green Generation Limited</t>
  </si>
  <si>
    <t>Greenstar Gas Energy</t>
  </si>
  <si>
    <t>Kilbranish Wind Farm Limited</t>
  </si>
  <si>
    <t>Kilmeedy Wind Limited</t>
  </si>
  <si>
    <t>Knocknalour Wind Farm</t>
  </si>
  <si>
    <t>Liffey Energy Limited</t>
  </si>
  <si>
    <t>Meenaward Wind Farm Limited</t>
  </si>
  <si>
    <t>Metro Energy Limited</t>
  </si>
  <si>
    <t>Portfinch Limited (formerly Beale Hill Windfarm Limited)</t>
  </si>
  <si>
    <t>Regan Wind Limited</t>
  </si>
  <si>
    <t>Rockbrook A.D.</t>
  </si>
  <si>
    <t>Starrus Landfill Gas</t>
  </si>
  <si>
    <t xml:space="preserve">Starus Landfill Gas </t>
  </si>
  <si>
    <t>Tesco ireland Ltd</t>
  </si>
  <si>
    <t>Cloghaneleskirt Wind Farm Limited</t>
  </si>
  <si>
    <t>Tullabrack Energy Limited</t>
  </si>
  <si>
    <t>Cordal Windfarm Limited</t>
  </si>
  <si>
    <t>BioCore Environmental AD1 Ltd</t>
  </si>
  <si>
    <t>Slievereagh Power Ltd</t>
  </si>
  <si>
    <t>Booly Windfarm Ltd</t>
  </si>
  <si>
    <t>Cork Green Energy Limited</t>
  </si>
  <si>
    <t>Grady Joinery Limited</t>
  </si>
  <si>
    <t>Castledockrell Wind Group Ltd</t>
  </si>
  <si>
    <t>Ballybane Windfarms Ltd</t>
  </si>
  <si>
    <t>Gortahile Windfarm Limited</t>
  </si>
  <si>
    <t>Reirk Energy Ltd</t>
  </si>
  <si>
    <t>Reirk Energy Ltd 2</t>
  </si>
  <si>
    <t>Ballycadden Windfarm Ltd</t>
  </si>
  <si>
    <t>Windgeneration Ireland Limited</t>
  </si>
  <si>
    <t>Knockalough Wind Farm Limited</t>
  </si>
  <si>
    <t>Actual PSO Cost by Generator</t>
  </si>
  <si>
    <t>Total REFIT Cost for 18/19</t>
  </si>
  <si>
    <t>REFIT Ref. No</t>
  </si>
  <si>
    <t>1/5/132</t>
  </si>
  <si>
    <t>Total REFIT Cost for 17/18</t>
  </si>
  <si>
    <t>Total REFIT Cost for 16/17</t>
  </si>
  <si>
    <r>
      <t>Since the beginning of the 2018/19 PSO year, the Department of the Environment, Climate and Communications have approved a number of changes of PPA provider for projects receiving REFIT support. REFIT Projects detailed in the</t>
    </r>
    <r>
      <rPr>
        <i/>
        <sz val="11"/>
        <color theme="1"/>
        <rFont val="Calibri"/>
        <family val="2"/>
        <scheme val="minor"/>
      </rPr>
      <t xml:space="preserve"> Estimated vs. Actual Generation</t>
    </r>
    <r>
      <rPr>
        <sz val="11"/>
        <color theme="1"/>
        <rFont val="Calibri"/>
        <family val="2"/>
        <scheme val="minor"/>
      </rPr>
      <t xml:space="preserve"> table that have changed PPA provider since the 1 October 2018 are marked with a footnote in the</t>
    </r>
    <r>
      <rPr>
        <i/>
        <sz val="11"/>
        <color theme="1"/>
        <rFont val="Calibri"/>
        <family val="2"/>
        <scheme val="minor"/>
      </rPr>
      <t xml:space="preserve"> REFIT Ref. number</t>
    </r>
    <r>
      <rPr>
        <sz val="11"/>
        <color theme="1"/>
        <rFont val="Calibri"/>
        <family val="2"/>
        <scheme val="minor"/>
      </rPr>
      <t xml:space="preserve"> column. The </t>
    </r>
    <r>
      <rPr>
        <i/>
        <sz val="11"/>
        <color theme="1"/>
        <rFont val="Calibri"/>
        <family val="2"/>
        <scheme val="minor"/>
      </rPr>
      <t xml:space="preserve">Supplier Company Name </t>
    </r>
    <r>
      <rPr>
        <sz val="11"/>
        <color theme="1"/>
        <rFont val="Calibri"/>
        <family val="2"/>
        <scheme val="minor"/>
      </rPr>
      <t xml:space="preserve">column in the </t>
    </r>
    <r>
      <rPr>
        <i/>
        <sz val="11"/>
        <color theme="1"/>
        <rFont val="Calibri"/>
        <family val="2"/>
        <scheme val="minor"/>
      </rPr>
      <t>Estimated vs. Actual Generation</t>
    </r>
    <r>
      <rPr>
        <sz val="11"/>
        <color theme="1"/>
        <rFont val="Calibri"/>
        <family val="2"/>
        <scheme val="minor"/>
      </rPr>
      <t xml:space="preserve"> table details the current PPA provider for each REFIT project . The Change of PPA table in the </t>
    </r>
    <r>
      <rPr>
        <i/>
        <sz val="11"/>
        <color theme="1"/>
        <rFont val="Calibri"/>
        <family val="2"/>
        <scheme val="minor"/>
      </rPr>
      <t xml:space="preserve">CHange of PPA </t>
    </r>
    <r>
      <rPr>
        <sz val="11"/>
        <color theme="1"/>
        <rFont val="Calibri"/>
        <family val="2"/>
        <scheme val="minor"/>
      </rPr>
      <t>worksheet details the Former PPA Contracted Supplier for each REFIT project that has changed PPA provider since 1 October 2018 for the REFIT project to which the relevant footnote corresponds. The Change of PPA table also details the date on which the change of PPA provider became effective.</t>
    </r>
  </si>
  <si>
    <t>Actual audited costs submitted  2019-20</t>
  </si>
  <si>
    <t>Total REFIT Cost for 19/20</t>
  </si>
  <si>
    <t>2019/20 R-Factor</t>
  </si>
  <si>
    <t>REFIT Start Dates &amp; End Dates</t>
  </si>
  <si>
    <t>2019/20 Estimated 
Generation (MWh)</t>
  </si>
  <si>
    <t>2019/20 Actual 
Generation (MWh)</t>
  </si>
  <si>
    <t>REFIT Start Date</t>
  </si>
  <si>
    <t>REFIT End Date</t>
  </si>
  <si>
    <t>Gaelectric Energy &amp; Marketing Supply Limited</t>
  </si>
  <si>
    <r>
      <t>1/2/050</t>
    </r>
    <r>
      <rPr>
        <vertAlign val="superscript"/>
        <sz val="11"/>
        <color theme="1"/>
        <rFont val="Calibri"/>
        <family val="2"/>
        <scheme val="minor"/>
      </rPr>
      <t>15</t>
    </r>
  </si>
  <si>
    <r>
      <t>1/2/049</t>
    </r>
    <r>
      <rPr>
        <vertAlign val="superscript"/>
        <sz val="11"/>
        <color theme="1"/>
        <rFont val="Calibri"/>
        <family val="2"/>
        <scheme val="minor"/>
      </rPr>
      <t>14</t>
    </r>
  </si>
  <si>
    <t>1/2/160</t>
  </si>
  <si>
    <t>Abo Wind Supply Limited</t>
  </si>
  <si>
    <t>Clogheravaddy Wind Farm Limited</t>
  </si>
  <si>
    <t>1/2/185</t>
  </si>
  <si>
    <t>1/2/167</t>
  </si>
  <si>
    <t>Knockawarriga 2 Windfarm Ltd</t>
  </si>
  <si>
    <t>1/2/239</t>
  </si>
  <si>
    <t>Enros Wind Farm Limited</t>
  </si>
  <si>
    <t>1/2/241</t>
  </si>
  <si>
    <t>Powercon Wind Energy Limited</t>
  </si>
  <si>
    <t>1/2/216</t>
  </si>
  <si>
    <t>Black Lough Windfarm Limited</t>
  </si>
  <si>
    <t>1/2/240</t>
  </si>
  <si>
    <t>Three Trees Wind Project Limited</t>
  </si>
  <si>
    <t>1/2/212</t>
  </si>
  <si>
    <t>Fallback Limited</t>
  </si>
  <si>
    <t>Inchee Energy Supply Limited</t>
  </si>
  <si>
    <t>Coollegrean Wind Farm Limited</t>
  </si>
  <si>
    <t>1/2/020</t>
  </si>
  <si>
    <t xml:space="preserve">Alt Turbines </t>
  </si>
  <si>
    <t>1/2/223</t>
  </si>
  <si>
    <t>B9 Power Ltd.</t>
  </si>
  <si>
    <t>1/3/046</t>
  </si>
  <si>
    <t>John Sheridan</t>
  </si>
  <si>
    <t>1/3/018</t>
  </si>
  <si>
    <t>Sandford Energy Ltd</t>
  </si>
  <si>
    <t>1/2/199</t>
  </si>
  <si>
    <t>Stacks Energy Supply Limited</t>
  </si>
  <si>
    <t>Barna Wind Energy (B.W.E.) Limited</t>
  </si>
  <si>
    <t>Castledockrell Wind Group Limited</t>
  </si>
  <si>
    <t>1/2/188</t>
  </si>
  <si>
    <t>Winter Winds Limited</t>
  </si>
  <si>
    <t>Teevucher Limited</t>
  </si>
  <si>
    <t>1/3/020</t>
  </si>
  <si>
    <t>BALLINCURRY WIND FARM LTD.</t>
  </si>
  <si>
    <t>CCWFL Ltd</t>
  </si>
  <si>
    <t>CLOGHANELESKIRT ENERGY SUPPLY LTD</t>
  </si>
  <si>
    <t>Dunmore Power Supply Ltd</t>
  </si>
  <si>
    <t>Collon Wind Power Ltd</t>
  </si>
  <si>
    <t>Black Lough Energy Limited</t>
  </si>
  <si>
    <t>Fallback Ltd</t>
  </si>
  <si>
    <t>Inchee Energy Supply Ltd</t>
  </si>
  <si>
    <t>GURTEEN WINDFARM LTD</t>
  </si>
  <si>
    <t>Meenacloghspar</t>
  </si>
  <si>
    <t>Gus Ruddy - ALT Turbines Co. Ltd</t>
  </si>
  <si>
    <t>Raragh Developments Limited</t>
  </si>
  <si>
    <t>Starrus Eco Holdings Ltd</t>
  </si>
  <si>
    <t>BioCore Environmental  AD1</t>
  </si>
  <si>
    <t>Aghadullagh Mill</t>
  </si>
  <si>
    <t>Airoishin</t>
  </si>
  <si>
    <t>Ballaman</t>
  </si>
  <si>
    <t>Ballincollig (Lee Strand)</t>
  </si>
  <si>
    <t>Ballinveny (NT)</t>
  </si>
  <si>
    <t>Ballycadden</t>
  </si>
  <si>
    <t>Ballycadden Windfarm Phase 2</t>
  </si>
  <si>
    <t>Ballycurreen Windfarm</t>
  </si>
  <si>
    <t>Ballynancoran</t>
  </si>
  <si>
    <t>Bawnmore</t>
  </si>
  <si>
    <t>Caherciveen</t>
  </si>
  <si>
    <t>Caherdowney</t>
  </si>
  <si>
    <t>Carraigcannon</t>
  </si>
  <si>
    <t>Carrowleagh</t>
  </si>
  <si>
    <t>Clydaghroe</t>
  </si>
  <si>
    <t>Corkermore</t>
  </si>
  <si>
    <t>Crocane</t>
  </si>
  <si>
    <t>Dromdiveen</t>
  </si>
  <si>
    <t>Dromdiveen 2</t>
  </si>
  <si>
    <t>Drumlough Hill Ext</t>
  </si>
  <si>
    <t>Faughary</t>
  </si>
  <si>
    <t>Gibbet Hill Windfarm</t>
  </si>
  <si>
    <t>Glackmore Hill</t>
  </si>
  <si>
    <t>Glanta (BB)</t>
  </si>
  <si>
    <t>Glanta Commons Windfarm</t>
  </si>
  <si>
    <t>Glenlough</t>
  </si>
  <si>
    <t>Gortahile</t>
  </si>
  <si>
    <t>Holyford</t>
  </si>
  <si>
    <t>Kerry landfill</t>
  </si>
  <si>
    <t>Killin Hill</t>
  </si>
  <si>
    <t>Killybegs</t>
  </si>
  <si>
    <t>Knocknalour</t>
  </si>
  <si>
    <t>Lackan</t>
  </si>
  <si>
    <t>Loughderryduff</t>
  </si>
  <si>
    <t>Meenadreen Ext</t>
  </si>
  <si>
    <t>Mount Eagle</t>
  </si>
  <si>
    <t>Muingnamannine</t>
  </si>
  <si>
    <t>Pallas</t>
  </si>
  <si>
    <t>Plucane</t>
  </si>
  <si>
    <t>Seltannaveeny</t>
  </si>
  <si>
    <t>Shannagh</t>
  </si>
  <si>
    <t>Sheeragh</t>
  </si>
  <si>
    <t>Tullynamoyle</t>
  </si>
  <si>
    <t>Tullynamoyle Wind Farms 3 Limited</t>
  </si>
  <si>
    <t>Venti</t>
  </si>
  <si>
    <t xml:space="preserve">N/A </t>
  </si>
  <si>
    <t>Panda Power</t>
  </si>
  <si>
    <t>Supplier R-Factor Payments</t>
  </si>
  <si>
    <t>Actual PSO Costs by Supplier</t>
  </si>
  <si>
    <t>Changes of PPA</t>
  </si>
  <si>
    <t>Supplier</t>
  </si>
  <si>
    <t>RESS Reference Number</t>
  </si>
  <si>
    <t>Technology</t>
  </si>
  <si>
    <t>Bluegaze Ltd</t>
  </si>
  <si>
    <t>Cloncreen Wind Farm Supply DAC</t>
  </si>
  <si>
    <t>Erova Energy Supply Limited</t>
  </si>
  <si>
    <t>Tippgo Ltd</t>
  </si>
  <si>
    <t>Franklink Ltd</t>
  </si>
  <si>
    <t>Grasstail Ltd</t>
  </si>
  <si>
    <t>Reeve Wave Ltd</t>
  </si>
  <si>
    <t>Amarenco Solar Carrigaline Ltd</t>
  </si>
  <si>
    <t>Amarenco Solar Cobh Ltd</t>
  </si>
  <si>
    <t>Amarenco Solar Iniscarra Ltd</t>
  </si>
  <si>
    <t>Amarenco Solar Kanturk Ltd</t>
  </si>
  <si>
    <t>Amarenco Solar Kilmoney Ltd</t>
  </si>
  <si>
    <t>Amarenco Solar Mallow Ltd</t>
  </si>
  <si>
    <t>Amarenco Solar Timoleague Ltd</t>
  </si>
  <si>
    <t>Amarenco Solar Whitechurch Ltd</t>
  </si>
  <si>
    <t xml:space="preserve">Friarspark Solar Limited </t>
  </si>
  <si>
    <t>Grian PV Longford Ltd</t>
  </si>
  <si>
    <t>Grian PV Ltd</t>
  </si>
  <si>
    <t xml:space="preserve">Hts Source Renewable Partners Limited </t>
  </si>
  <si>
    <t>Cloncreen Wind Farm DAC</t>
  </si>
  <si>
    <t>Blusheens Solar Limited</t>
  </si>
  <si>
    <t>Clogheravaddy Wind Farm Ltd</t>
  </si>
  <si>
    <t>Coolroe Solar Limited</t>
  </si>
  <si>
    <t>Curraghmartin Solar Ltd.</t>
  </si>
  <si>
    <t>Davidstown Renewables Limited</t>
  </si>
  <si>
    <t>Cooleasts LTD</t>
  </si>
  <si>
    <t>Dullarbtons LTD</t>
  </si>
  <si>
    <t>Elipsgeen LTD</t>
  </si>
  <si>
    <t>Clare Winds Limited</t>
  </si>
  <si>
    <t>Cloghan Wind Farm Limited</t>
  </si>
  <si>
    <t>Cregg Wind Farm Limited</t>
  </si>
  <si>
    <t>Templederry Energy Resources Ltd</t>
  </si>
  <si>
    <t>RESS1-0190</t>
  </si>
  <si>
    <t>RESS1-0105</t>
  </si>
  <si>
    <t>RESS1-0026</t>
  </si>
  <si>
    <t>RESS1-0159</t>
  </si>
  <si>
    <t>RESS1-0022</t>
  </si>
  <si>
    <t>RESS1-0078</t>
  </si>
  <si>
    <t>RESS1-0102</t>
  </si>
  <si>
    <t>RESS1-0222</t>
  </si>
  <si>
    <t>RESS1-0085</t>
  </si>
  <si>
    <t>RESS1-0126</t>
  </si>
  <si>
    <t>RESS1-0106</t>
  </si>
  <si>
    <t>RESS1-0140</t>
  </si>
  <si>
    <t>RESS1-0142</t>
  </si>
  <si>
    <t>RESS1-0186</t>
  </si>
  <si>
    <t>RESS1-0120</t>
  </si>
  <si>
    <t>RESS1-0065</t>
  </si>
  <si>
    <t>RESS1-0253</t>
  </si>
  <si>
    <t>RESS1-0013</t>
  </si>
  <si>
    <t>RESS1-0160</t>
  </si>
  <si>
    <t>RESS1-0067</t>
  </si>
  <si>
    <t>RESS1-0038</t>
  </si>
  <si>
    <t>RESS1-0254</t>
  </si>
  <si>
    <t>RESS1-0014</t>
  </si>
  <si>
    <t>RESS1-0088</t>
  </si>
  <si>
    <t>RESS1-0260</t>
  </si>
  <si>
    <t>RESS1-0238</t>
  </si>
  <si>
    <t>RESS1-0128</t>
  </si>
  <si>
    <t>RESS1-0217</t>
  </si>
  <si>
    <t>RESS1-0228</t>
  </si>
  <si>
    <t>RESS1-0122</t>
  </si>
  <si>
    <t>RESS1-0066</t>
  </si>
  <si>
    <t>RESS1-0234</t>
  </si>
  <si>
    <t>RESS1-0028</t>
  </si>
  <si>
    <t>RESS1-0166</t>
  </si>
  <si>
    <t>RESS1-0155</t>
  </si>
  <si>
    <t>Solar</t>
  </si>
  <si>
    <t>Onshore Wind</t>
  </si>
  <si>
    <t>Not Submitted</t>
  </si>
  <si>
    <t>REFIT Reference
Number</t>
  </si>
  <si>
    <t>2013/14</t>
  </si>
  <si>
    <t>2014/15</t>
  </si>
  <si>
    <t>2015/16</t>
  </si>
  <si>
    <t>2016/17</t>
  </si>
  <si>
    <t>2017/18</t>
  </si>
  <si>
    <t>2018/19</t>
  </si>
  <si>
    <t>2019/20</t>
  </si>
  <si>
    <t>2020/21</t>
  </si>
  <si>
    <t>2021/22</t>
  </si>
  <si>
    <t>Actual Average Market Price (€/MWh)</t>
  </si>
  <si>
    <t>Benchmark Price (Time-weighted) 
(€/MWh)</t>
  </si>
  <si>
    <t>PSO Year</t>
  </si>
  <si>
    <t>Historic Benchmark Prices</t>
  </si>
  <si>
    <t>Suport Length as Stated by Supplier (years)</t>
  </si>
  <si>
    <t>ESBN</t>
  </si>
  <si>
    <t>EirGrid</t>
  </si>
  <si>
    <t>REFIT Project</t>
  </si>
  <si>
    <t>Certification Status</t>
  </si>
  <si>
    <t>HECHP Certification</t>
  </si>
  <si>
    <t>Details the Time-Weighted PSO Benchmark Prices since the 2013/14 PSO year. A comparison with actual average prices is also provided where applicable.</t>
  </si>
  <si>
    <t xml:space="preserve">AER </t>
  </si>
  <si>
    <t>REFIT 1</t>
  </si>
  <si>
    <t>REFIT 2</t>
  </si>
  <si>
    <t>REFIT 3</t>
  </si>
  <si>
    <t>Ex-Ante PSO Costs 
Jan - Dec 2019 
(€ million)</t>
  </si>
  <si>
    <t>Ex-Ante PSO Costs 
Jan - Dec 2020 
(€ million)</t>
  </si>
  <si>
    <t>Ex-Ante PSO Costs 
Jan - Dec 2021 
(€ million)</t>
  </si>
  <si>
    <t>Ex-Ante PSO Costs 
Jan - Sep 2019 
(€ million)</t>
  </si>
  <si>
    <t>Ex-Ante PSO Costs 
Jan - Sep 2020 
(€ million)</t>
  </si>
  <si>
    <t>Ex-Ante PSO Costs 
Jan - Sep 2021 
(€ million)</t>
  </si>
  <si>
    <t>Ex-Ante PSO Costs 
Oct - Dec 2019 
(€ million)</t>
  </si>
  <si>
    <t>Ex-Ante PSO Costs 
Oct - Dec 2020 
(€ million)</t>
  </si>
  <si>
    <t>Ex-Ante PSO Costs 
Oct - Dec 2021 
(€ million)</t>
  </si>
  <si>
    <t>HECHP Certificate Submitted by Supplier</t>
  </si>
  <si>
    <t>Resulting 
R-Factor (million)</t>
  </si>
  <si>
    <t>2012/13</t>
  </si>
  <si>
    <t>Difference 
(€/MWh)</t>
  </si>
  <si>
    <t>PSO Cost Allocation Model Projections</t>
  </si>
  <si>
    <t>2011/12</t>
  </si>
  <si>
    <t>Domestic Customers</t>
  </si>
  <si>
    <t>Small Non-Domestic Customers</t>
  </si>
  <si>
    <t>Medium/Large Commercial (kVAs)</t>
  </si>
  <si>
    <t>Medium/Large Commercial</t>
  </si>
  <si>
    <t>ESBN Cost Allocation Model 
Projected Customer Numbers</t>
  </si>
  <si>
    <t>ESBN Cost Allocation Model 
Estimated Peak Demand (kWh)</t>
  </si>
  <si>
    <t>Domestic</t>
  </si>
  <si>
    <t>Small Non-Domestic</t>
  </si>
  <si>
    <t>PSO Costs - Calendar Year</t>
  </si>
  <si>
    <t>Provides a breakdown of ex-ante PSO costs by calendar year since 2019.</t>
  </si>
  <si>
    <t>Provides a breakdown of the electricity demand, and projected customer number assumptions applied by ESBN in their PSO Cost Allocation Model.</t>
  </si>
  <si>
    <t>Details the estimated and actual generation from the 2016/17 to 2020/21 PSO years, of each REFIT project that has made a submission to the 2022/23 PSO levy.</t>
  </si>
  <si>
    <t>Provides a breakdown, by supply company, of estimated and actual generation from the 2016/17 to 2020/21 PSO years.</t>
  </si>
  <si>
    <t>Provides a graphical breakdown of actual generation as a percentage of estimated generation for each supply company from the 2016/17 to 2020/21 PSO years</t>
  </si>
  <si>
    <t>Details the Actual REFIT Payment of each supply company from the 2016/17 to the 2020/21 PSO years.</t>
  </si>
  <si>
    <t>Details the Actual REFIT Payment paid in relation to each REFIT supported project from the 2016/17 to the 2020/21 PSO years.</t>
  </si>
  <si>
    <t>Details the R-factor payment owed to/due from each PSO supply company from the 2016/17 to the 2020/21 PSO years</t>
  </si>
  <si>
    <t>Details the REFIT Start Date and REFIT End Date submitted in relation to each project that made and 2020/21 ex-post PSO submission. These REFIT Start Dates and REFIT End Dates as stated by suppliers in their 2022/23 PSO submission and may require further verification.</t>
  </si>
  <si>
    <t>2022-23 RESS Ex-Ante Submission</t>
  </si>
  <si>
    <t>Details the projects which made submissions for ex-ante PSO support in the 2022/23 PSO year.</t>
  </si>
  <si>
    <t>Details the current HECHP certification status of each 2020/21 ex-post HE CHP submission received.</t>
  </si>
  <si>
    <t>2020/21 Estimated 
Generation (MWh)</t>
  </si>
  <si>
    <t>2020/21 Actual 
Generation (MWh)</t>
  </si>
  <si>
    <t>Flogas Enterprise Solutions Limited</t>
  </si>
  <si>
    <t>Ormonde Organics Limited 1</t>
  </si>
  <si>
    <t>Ormonde Organics Limited 2</t>
  </si>
  <si>
    <t>SSE Airtricity Limited</t>
  </si>
  <si>
    <t>Stacks Energy Supply Ltd</t>
  </si>
  <si>
    <t>Barna Wind Energy (B.W.E.) Ltd</t>
  </si>
  <si>
    <t>1/2/115</t>
  </si>
  <si>
    <t>Kilaclug Hydro Scheme Ltd</t>
  </si>
  <si>
    <t>Total REFIT Cost for 20/21</t>
  </si>
  <si>
    <t>Under REFIT, payments are made to electricity supply companies and the indirect beneficiaries are the renewable generators (i.e. the REFIT payment is made to the electricity supplier and is passed on to the electricity generator under the terms of the PPA between the supplier and the generator).
Each REFIT project detailed below is listed alongside the Supply Company that was PPA provider to that project as of the 2020/21 PSO year</t>
  </si>
  <si>
    <t>Actual audited costs submitted  2020-21</t>
  </si>
  <si>
    <t>2020/21 R-Factor</t>
  </si>
  <si>
    <t>2022/23</t>
  </si>
  <si>
    <t>RESS1-0205</t>
  </si>
  <si>
    <t>Bord Na Mona</t>
  </si>
  <si>
    <t>Neoen (formely BNRGN) Hilltown Limited</t>
  </si>
  <si>
    <t>Neoen (formely BNRGN) Hortland Limited</t>
  </si>
  <si>
    <t xml:space="preserve">Neoen (formely BNRGN) Millvale Limited </t>
  </si>
  <si>
    <t>RESS1-0064</t>
  </si>
  <si>
    <t>Shannon Energy /Obton</t>
  </si>
  <si>
    <t>RESS1-0107</t>
  </si>
  <si>
    <t>RESS01-0090</t>
  </si>
  <si>
    <t>RESS01-0172</t>
  </si>
  <si>
    <t>I.Q. Solar</t>
  </si>
  <si>
    <t>Wind Power Consultants Ltd</t>
  </si>
  <si>
    <t>RESS1-0124</t>
  </si>
  <si>
    <t>Garravagh Solar Farm Limited</t>
  </si>
  <si>
    <t>RESS1-0073</t>
  </si>
  <si>
    <t>Clooncon East Single WTG Limited</t>
  </si>
  <si>
    <t>(JBM Solar Developments Limited)
Ballymacarney Renewable Energy Limited</t>
  </si>
  <si>
    <t>RESS1-0037</t>
  </si>
  <si>
    <t>(Lightsource Ireland SPV 4 Ltd)
South Meath Solar Farm Limited</t>
  </si>
  <si>
    <t>As stated in the Decision Paper, a number of suppliers have made ex-post HE CHP submissions for the 2020/21 PSO year for which a valid HE CHP certificate remains outstanding. The CRU is currently engaging with these suppliers and expects these matters to be closed out over the coming weeks. Detailed below is the current HECHP certification status of ex-post HE CHP submission.</t>
  </si>
  <si>
    <t>Ex-Ante PSO Costs 
Jan - Sep 2022 
(€ million)</t>
  </si>
  <si>
    <t>Ex-Ante PSO Costs 
Oct - Dec 2022 
(€ million)</t>
  </si>
  <si>
    <t>Ex-Ante PSO Costs 
Jan - Dec 2022 
(€ million)</t>
  </si>
  <si>
    <t xml:space="preserve">Recycled Products Ltd –Castlefinn </t>
  </si>
  <si>
    <t>The information below details the REFIT Start Date and REFIT End Date submitted in relation to each project that made and 2020/21 ex-post PSO submission. These REFIT Start Dates and REFIT End Dates as stated in each supplier's PSO submission. These REFIT Start Dates and REFIT End Dates have not been verified by Department of the Environment, Climate and Communications but are being published to increase transparency in the PSO levy.</t>
  </si>
  <si>
    <t>Certificate Outstanding</t>
  </si>
  <si>
    <t xml:space="preserve">
2022/23 PSO Decision Paper - Annex 1 (CRU202277a)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</si>
</sst>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83C]#,##0"/>
    <numFmt numFmtId="165" formatCode="_-* #,##0_-;\-* #,##0_-;_-* &quot;-&quot;??_-;_-@_-"/>
    <numFmt numFmtId="166" formatCode="[$€-2]\ #,##0.00;[Red]\-[$€-2]\ #,##0.00"/>
    <numFmt numFmtId="167" formatCode="[$€-2]\ #,##0"/>
    <numFmt numFmtId="168" formatCode="[$€-83C]#,##0.00"/>
    <numFmt numFmtId="169" formatCode="[$€-2]\ #,##0.00"/>
  </numFmts>
  <fonts count="15" x14ac:knownFonts="1">
    <font>
      <sz val="11"/>
      <color theme="1"/>
      <name val="Calibri"/>
      <family val="2"/>
      <scheme val="minor"/>
    </font>
    <font>
      <b/>
      <sz val="11"/>
      <color theme="1"/>
      <name val="Calibri"/>
      <family val="2"/>
      <scheme val="minor"/>
    </font>
    <font>
      <b/>
      <sz val="16"/>
      <color theme="5"/>
      <name val="Arial"/>
      <family val="2"/>
    </font>
    <font>
      <sz val="10"/>
      <color theme="1"/>
      <name val="Arial"/>
      <family val="2"/>
    </font>
    <font>
      <b/>
      <sz val="12"/>
      <color theme="5"/>
      <name val="Arial"/>
      <family val="2"/>
    </font>
    <font>
      <u/>
      <sz val="11"/>
      <color theme="10"/>
      <name val="Calibri"/>
      <family val="2"/>
      <scheme val="minor"/>
    </font>
    <font>
      <vertAlign val="superscript"/>
      <sz val="11"/>
      <color theme="1"/>
      <name val="Calibri"/>
      <family val="2"/>
      <scheme val="minor"/>
    </font>
    <font>
      <b/>
      <sz val="16"/>
      <color theme="1"/>
      <name val="Calibri"/>
      <family val="2"/>
      <scheme val="minor"/>
    </font>
    <font>
      <i/>
      <sz val="11"/>
      <color theme="1"/>
      <name val="Calibri"/>
      <family val="2"/>
      <scheme val="minor"/>
    </font>
    <font>
      <u/>
      <sz val="11"/>
      <color theme="1"/>
      <name val="Calibri"/>
      <family val="2"/>
      <scheme val="minor"/>
    </font>
    <font>
      <b/>
      <u/>
      <sz val="11"/>
      <color theme="1"/>
      <name val="Calibri"/>
      <family val="2"/>
      <scheme val="minor"/>
    </font>
    <font>
      <sz val="11"/>
      <color theme="1"/>
      <name val="Calibri"/>
      <family val="2"/>
      <scheme val="minor"/>
    </font>
    <font>
      <sz val="11"/>
      <color rgb="FFFF0000"/>
      <name val="Calibri"/>
      <family val="2"/>
      <scheme val="minor"/>
    </font>
    <font>
      <u/>
      <sz val="10"/>
      <color theme="10"/>
      <name val="Arial"/>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59999389629810485"/>
        <bgColor indexed="64"/>
      </patternFill>
    </fill>
  </fills>
  <borders count="8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1"/>
      </right>
      <top style="medium">
        <color indexed="64"/>
      </top>
      <bottom style="medium">
        <color indexed="64"/>
      </bottom>
      <diagonal/>
    </border>
    <border>
      <left/>
      <right style="thin">
        <color theme="1"/>
      </right>
      <top style="medium">
        <color indexed="64"/>
      </top>
      <bottom style="medium">
        <color indexed="64"/>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top/>
      <bottom/>
      <diagonal/>
    </border>
    <border>
      <left style="thin">
        <color theme="1"/>
      </left>
      <right/>
      <top/>
      <bottom style="medium">
        <color theme="1"/>
      </bottom>
      <diagonal/>
    </border>
    <border>
      <left style="medium">
        <color theme="1"/>
      </left>
      <right/>
      <top style="thin">
        <color theme="1"/>
      </top>
      <bottom/>
      <diagonal/>
    </border>
    <border>
      <left/>
      <right/>
      <top style="thin">
        <color theme="1"/>
      </top>
      <bottom/>
      <diagonal/>
    </border>
    <border>
      <left style="thin">
        <color theme="1"/>
      </left>
      <right/>
      <top style="thin">
        <color theme="1"/>
      </top>
      <bottom/>
      <diagonal/>
    </border>
    <border>
      <left style="medium">
        <color theme="1"/>
      </left>
      <right/>
      <top/>
      <bottom style="thin">
        <color theme="1"/>
      </bottom>
      <diagonal/>
    </border>
    <border>
      <left/>
      <right/>
      <top/>
      <bottom style="thin">
        <color theme="1"/>
      </bottom>
      <diagonal/>
    </border>
    <border>
      <left style="thin">
        <color theme="1"/>
      </left>
      <right/>
      <top/>
      <bottom style="thin">
        <color theme="1"/>
      </bottom>
      <diagonal/>
    </border>
    <border>
      <left/>
      <right style="medium">
        <color theme="1"/>
      </right>
      <top style="thin">
        <color theme="1"/>
      </top>
      <bottom/>
      <diagonal/>
    </border>
    <border>
      <left/>
      <right style="medium">
        <color theme="1"/>
      </right>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style="thin">
        <color theme="1"/>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6">
    <xf numFmtId="0" fontId="0" fillId="0" borderId="0"/>
    <xf numFmtId="0" fontId="5" fillId="0" borderId="0" applyNumberForma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3" fillId="0" borderId="0"/>
    <xf numFmtId="43" fontId="11" fillId="0" borderId="0" applyFont="0" applyFill="0" applyBorder="0" applyAlignment="0" applyProtection="0"/>
  </cellStyleXfs>
  <cellXfs count="350">
    <xf numFmtId="0" fontId="0" fillId="0" borderId="0" xfId="0"/>
    <xf numFmtId="0" fontId="1" fillId="0" borderId="1" xfId="0" applyFont="1" applyBorder="1" applyAlignment="1">
      <alignment vertical="center" wrapText="1"/>
    </xf>
    <xf numFmtId="0" fontId="1" fillId="0" borderId="2"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0" fillId="0" borderId="0" xfId="0" applyAlignment="1">
      <alignment horizontal="center"/>
    </xf>
    <xf numFmtId="9" fontId="0" fillId="0" borderId="5" xfId="0" applyNumberFormat="1" applyBorder="1" applyAlignment="1">
      <alignment horizontal="center"/>
    </xf>
    <xf numFmtId="3" fontId="0" fillId="0" borderId="7" xfId="0" applyNumberFormat="1" applyBorder="1" applyAlignment="1">
      <alignment horizontal="center"/>
    </xf>
    <xf numFmtId="3" fontId="0" fillId="0" borderId="14" xfId="0" applyNumberFormat="1" applyBorder="1" applyAlignment="1">
      <alignment horizontal="center"/>
    </xf>
    <xf numFmtId="3" fontId="0" fillId="0" borderId="0" xfId="0" applyNumberFormat="1" applyBorder="1" applyAlignment="1">
      <alignment horizontal="center"/>
    </xf>
    <xf numFmtId="0" fontId="0" fillId="0" borderId="15" xfId="0"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5" xfId="0" applyFill="1" applyBorder="1" applyAlignment="1">
      <alignment horizontal="center" vertical="center"/>
    </xf>
    <xf numFmtId="0" fontId="0" fillId="0" borderId="27" xfId="0" applyFill="1" applyBorder="1" applyAlignment="1">
      <alignment horizontal="center" vertical="center"/>
    </xf>
    <xf numFmtId="0" fontId="0" fillId="0" borderId="28" xfId="0" applyFill="1" applyBorder="1" applyAlignment="1">
      <alignment horizontal="center" vertical="center"/>
    </xf>
    <xf numFmtId="0" fontId="0" fillId="0" borderId="0" xfId="0" applyFill="1"/>
    <xf numFmtId="0" fontId="0" fillId="0" borderId="0" xfId="0" applyBorder="1" applyAlignment="1">
      <alignment horizontal="center"/>
    </xf>
    <xf numFmtId="0" fontId="0" fillId="0" borderId="9" xfId="0" applyBorder="1"/>
    <xf numFmtId="0" fontId="0" fillId="0" borderId="9" xfId="0" quotePrefix="1" applyBorder="1"/>
    <xf numFmtId="0" fontId="0" fillId="0" borderId="11" xfId="0" applyBorder="1"/>
    <xf numFmtId="0" fontId="0" fillId="0" borderId="12" xfId="0" applyBorder="1" applyAlignment="1">
      <alignment horizontal="center"/>
    </xf>
    <xf numFmtId="3" fontId="0" fillId="0" borderId="12" xfId="0" applyNumberFormat="1" applyBorder="1" applyAlignment="1">
      <alignment horizontal="center"/>
    </xf>
    <xf numFmtId="0" fontId="0" fillId="0" borderId="6" xfId="0" applyBorder="1"/>
    <xf numFmtId="0" fontId="0" fillId="0" borderId="7" xfId="0" applyBorder="1" applyAlignment="1">
      <alignment horizontal="center"/>
    </xf>
    <xf numFmtId="0" fontId="0" fillId="2" borderId="0" xfId="0" applyFill="1"/>
    <xf numFmtId="0" fontId="0" fillId="2" borderId="0" xfId="0" applyFill="1" applyBorder="1"/>
    <xf numFmtId="0" fontId="0" fillId="2" borderId="0" xfId="0" applyFill="1" applyAlignment="1">
      <alignment vertical="top"/>
    </xf>
    <xf numFmtId="164" fontId="0" fillId="0" borderId="33" xfId="0" applyNumberFormat="1" applyBorder="1" applyAlignment="1">
      <alignment horizontal="center"/>
    </xf>
    <xf numFmtId="3" fontId="0" fillId="2" borderId="0" xfId="0" applyNumberFormat="1" applyFill="1" applyBorder="1" applyAlignment="1">
      <alignment horizontal="center"/>
    </xf>
    <xf numFmtId="9" fontId="0" fillId="2" borderId="0" xfId="0" applyNumberFormat="1" applyFill="1" applyBorder="1" applyAlignment="1">
      <alignment horizontal="center"/>
    </xf>
    <xf numFmtId="3" fontId="0" fillId="0" borderId="35" xfId="0" applyNumberFormat="1" applyBorder="1" applyAlignment="1">
      <alignment horizontal="center"/>
    </xf>
    <xf numFmtId="0" fontId="0" fillId="2" borderId="0" xfId="0" applyFill="1" applyAlignment="1">
      <alignment horizontal="left"/>
    </xf>
    <xf numFmtId="0" fontId="0" fillId="0" borderId="0" xfId="0" applyAlignment="1">
      <alignment horizontal="left"/>
    </xf>
    <xf numFmtId="3" fontId="0" fillId="0" borderId="36" xfId="0" applyNumberFormat="1" applyBorder="1" applyAlignment="1">
      <alignment horizontal="center" vertical="center"/>
    </xf>
    <xf numFmtId="3" fontId="0" fillId="0" borderId="2" xfId="0" applyNumberFormat="1" applyBorder="1" applyAlignment="1">
      <alignment horizontal="center" vertical="center"/>
    </xf>
    <xf numFmtId="9" fontId="0" fillId="0" borderId="3" xfId="0" applyNumberFormat="1" applyBorder="1" applyAlignment="1">
      <alignment horizontal="center" vertical="center"/>
    </xf>
    <xf numFmtId="9" fontId="0" fillId="0" borderId="2" xfId="0" applyNumberFormat="1" applyBorder="1" applyAlignment="1">
      <alignment horizontal="center" vertical="center"/>
    </xf>
    <xf numFmtId="9" fontId="0" fillId="0" borderId="4" xfId="0" applyNumberFormat="1" applyBorder="1" applyAlignment="1">
      <alignment horizontal="center" vertical="center"/>
    </xf>
    <xf numFmtId="0" fontId="1" fillId="0" borderId="38" xfId="0" applyFont="1" applyBorder="1" applyAlignment="1">
      <alignment horizontal="center" vertical="center" wrapText="1"/>
    </xf>
    <xf numFmtId="0" fontId="1" fillId="0" borderId="39" xfId="0" applyFont="1" applyBorder="1" applyAlignment="1">
      <alignment horizontal="center" vertical="center" wrapText="1"/>
    </xf>
    <xf numFmtId="0" fontId="0" fillId="2" borderId="0" xfId="0" applyFill="1" applyAlignment="1">
      <alignment horizontal="center"/>
    </xf>
    <xf numFmtId="3" fontId="0" fillId="2" borderId="2" xfId="0" applyNumberFormat="1" applyFill="1" applyBorder="1" applyAlignment="1">
      <alignment horizontal="center"/>
    </xf>
    <xf numFmtId="9" fontId="0" fillId="2" borderId="4" xfId="2" applyNumberFormat="1" applyFont="1" applyFill="1" applyBorder="1" applyAlignment="1">
      <alignment horizontal="center"/>
    </xf>
    <xf numFmtId="3" fontId="0" fillId="2" borderId="36" xfId="0" applyNumberFormat="1" applyFill="1" applyBorder="1" applyAlignment="1">
      <alignment horizontal="center"/>
    </xf>
    <xf numFmtId="9" fontId="0" fillId="2" borderId="3" xfId="2" applyNumberFormat="1" applyFont="1" applyFill="1" applyBorder="1" applyAlignment="1">
      <alignment horizontal="center"/>
    </xf>
    <xf numFmtId="0" fontId="1" fillId="0" borderId="1" xfId="0" applyFont="1" applyBorder="1" applyAlignment="1">
      <alignment vertical="center"/>
    </xf>
    <xf numFmtId="0" fontId="0" fillId="2" borderId="1" xfId="0" applyFill="1" applyBorder="1"/>
    <xf numFmtId="0" fontId="0" fillId="2" borderId="2" xfId="0" applyFill="1" applyBorder="1"/>
    <xf numFmtId="0" fontId="0" fillId="2" borderId="2" xfId="0" applyFill="1" applyBorder="1" applyAlignment="1">
      <alignment horizontal="center"/>
    </xf>
    <xf numFmtId="9" fontId="1" fillId="0" borderId="4" xfId="0" applyNumberFormat="1" applyFont="1" applyBorder="1" applyAlignment="1">
      <alignment horizontal="center" vertical="center" wrapText="1"/>
    </xf>
    <xf numFmtId="0" fontId="1" fillId="0" borderId="40" xfId="0" applyFont="1" applyBorder="1" applyAlignment="1">
      <alignment horizontal="center" vertical="center" wrapText="1"/>
    </xf>
    <xf numFmtId="0" fontId="1" fillId="0" borderId="41" xfId="0" applyFont="1" applyBorder="1" applyAlignment="1">
      <alignment horizontal="center" vertical="center" wrapText="1"/>
    </xf>
    <xf numFmtId="164" fontId="0" fillId="0" borderId="34" xfId="0" applyNumberFormat="1" applyBorder="1" applyAlignment="1">
      <alignment horizontal="center"/>
    </xf>
    <xf numFmtId="164" fontId="0" fillId="0" borderId="15" xfId="0" applyNumberFormat="1" applyBorder="1" applyAlignment="1">
      <alignment horizontal="center"/>
    </xf>
    <xf numFmtId="164" fontId="0" fillId="0" borderId="23" xfId="0" applyNumberFormat="1" applyBorder="1" applyAlignment="1">
      <alignment horizontal="center"/>
    </xf>
    <xf numFmtId="164" fontId="0" fillId="0" borderId="63" xfId="0" applyNumberFormat="1" applyBorder="1" applyAlignment="1">
      <alignment horizontal="center"/>
    </xf>
    <xf numFmtId="164" fontId="0" fillId="0" borderId="28" xfId="0" applyNumberFormat="1" applyBorder="1" applyAlignment="1">
      <alignment horizontal="center"/>
    </xf>
    <xf numFmtId="164" fontId="0" fillId="2" borderId="0" xfId="0" applyNumberFormat="1" applyFill="1"/>
    <xf numFmtId="0" fontId="0" fillId="0" borderId="25" xfId="0" applyBorder="1" applyAlignment="1">
      <alignment horizontal="center"/>
    </xf>
    <xf numFmtId="0" fontId="0" fillId="0" borderId="27" xfId="0" applyBorder="1" applyAlignment="1">
      <alignment horizontal="center"/>
    </xf>
    <xf numFmtId="0" fontId="0" fillId="0" borderId="22" xfId="0" applyBorder="1" applyAlignment="1">
      <alignment horizontal="center"/>
    </xf>
    <xf numFmtId="164" fontId="0" fillId="2" borderId="0" xfId="0" applyNumberFormat="1" applyFill="1" applyBorder="1" applyAlignment="1">
      <alignment horizontal="center"/>
    </xf>
    <xf numFmtId="164" fontId="0" fillId="2" borderId="0" xfId="0" applyNumberFormat="1" applyFill="1" applyAlignment="1">
      <alignment horizontal="center"/>
    </xf>
    <xf numFmtId="165" fontId="0" fillId="2" borderId="0" xfId="2" applyNumberFormat="1" applyFont="1" applyFill="1" applyAlignment="1">
      <alignment horizontal="center"/>
    </xf>
    <xf numFmtId="165" fontId="0" fillId="2" borderId="0" xfId="0" applyNumberFormat="1" applyFill="1" applyAlignment="1">
      <alignment horizontal="center"/>
    </xf>
    <xf numFmtId="0" fontId="0" fillId="0" borderId="64" xfId="0" applyBorder="1"/>
    <xf numFmtId="164" fontId="0" fillId="0" borderId="25" xfId="0" applyNumberFormat="1" applyBorder="1" applyAlignment="1">
      <alignment horizontal="center"/>
    </xf>
    <xf numFmtId="0" fontId="10" fillId="2" borderId="1" xfId="0" applyFont="1" applyFill="1" applyBorder="1" applyAlignment="1">
      <alignment vertical="center"/>
    </xf>
    <xf numFmtId="0" fontId="0" fillId="0" borderId="12" xfId="0" applyBorder="1"/>
    <xf numFmtId="3" fontId="0" fillId="2" borderId="0" xfId="0" applyNumberFormat="1" applyFill="1"/>
    <xf numFmtId="3" fontId="0" fillId="2" borderId="0" xfId="0" applyNumberFormat="1" applyFill="1" applyAlignment="1">
      <alignment horizontal="center"/>
    </xf>
    <xf numFmtId="0" fontId="0" fillId="2" borderId="0" xfId="0" applyFill="1" applyAlignment="1">
      <alignment horizontal="center"/>
    </xf>
    <xf numFmtId="0" fontId="0" fillId="2" borderId="0" xfId="0" applyFill="1" applyAlignment="1">
      <alignment horizontal="center"/>
    </xf>
    <xf numFmtId="9" fontId="0" fillId="0" borderId="5" xfId="0" applyNumberFormat="1" applyFont="1" applyBorder="1" applyAlignment="1">
      <alignment horizontal="center"/>
    </xf>
    <xf numFmtId="0" fontId="0" fillId="7" borderId="0" xfId="0" applyFill="1" applyAlignment="1">
      <alignment horizontal="center"/>
    </xf>
    <xf numFmtId="3" fontId="0" fillId="7" borderId="0" xfId="0" applyNumberFormat="1" applyFill="1" applyAlignment="1">
      <alignment horizontal="center"/>
    </xf>
    <xf numFmtId="1" fontId="0" fillId="2" borderId="0" xfId="0" applyNumberFormat="1" applyFill="1" applyAlignment="1">
      <alignment horizontal="center"/>
    </xf>
    <xf numFmtId="0" fontId="0" fillId="0" borderId="0" xfId="0" applyBorder="1" applyAlignment="1">
      <alignment horizontal="left"/>
    </xf>
    <xf numFmtId="3" fontId="0" fillId="0" borderId="1" xfId="0" applyNumberFormat="1" applyBorder="1" applyAlignment="1">
      <alignment horizontal="center" vertical="center"/>
    </xf>
    <xf numFmtId="0" fontId="0" fillId="0" borderId="64" xfId="0" applyFill="1" applyBorder="1"/>
    <xf numFmtId="0" fontId="0" fillId="0" borderId="65" xfId="0" applyBorder="1"/>
    <xf numFmtId="164" fontId="0" fillId="0" borderId="27" xfId="0" applyNumberFormat="1" applyBorder="1" applyAlignment="1">
      <alignment horizontal="center"/>
    </xf>
    <xf numFmtId="0" fontId="0" fillId="0" borderId="15" xfId="0" applyBorder="1" applyAlignment="1">
      <alignment horizontal="center"/>
    </xf>
    <xf numFmtId="164" fontId="0" fillId="0" borderId="15" xfId="0" applyNumberFormat="1" applyFill="1" applyBorder="1" applyAlignment="1">
      <alignment horizontal="center"/>
    </xf>
    <xf numFmtId="164" fontId="0" fillId="0" borderId="73" xfId="0" applyNumberFormat="1" applyBorder="1" applyAlignment="1">
      <alignment horizont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0" fillId="0" borderId="23" xfId="0" applyBorder="1" applyAlignment="1">
      <alignment horizontal="center"/>
    </xf>
    <xf numFmtId="0" fontId="0" fillId="0" borderId="28" xfId="0" applyBorder="1" applyAlignment="1">
      <alignment horizontal="center"/>
    </xf>
    <xf numFmtId="0" fontId="0" fillId="0" borderId="74" xfId="0" applyFont="1" applyBorder="1" applyAlignment="1">
      <alignment vertical="center" wrapText="1"/>
    </xf>
    <xf numFmtId="0" fontId="0" fillId="0" borderId="16" xfId="0" applyBorder="1"/>
    <xf numFmtId="0" fontId="1" fillId="0" borderId="37" xfId="0" applyFont="1" applyBorder="1" applyAlignment="1">
      <alignment horizontal="center" vertical="center" wrapText="1"/>
    </xf>
    <xf numFmtId="0" fontId="0" fillId="0" borderId="75" xfId="0" applyFont="1" applyBorder="1" applyAlignment="1">
      <alignment horizontal="center" vertical="center" wrapText="1"/>
    </xf>
    <xf numFmtId="0" fontId="0" fillId="0" borderId="73" xfId="0" applyFont="1" applyBorder="1" applyAlignment="1">
      <alignment horizontal="center" vertical="center" wrapText="1"/>
    </xf>
    <xf numFmtId="0" fontId="0" fillId="0" borderId="72" xfId="0" applyBorder="1"/>
    <xf numFmtId="164" fontId="0" fillId="0" borderId="75" xfId="0" applyNumberFormat="1" applyBorder="1" applyAlignment="1">
      <alignment horizontal="center"/>
    </xf>
    <xf numFmtId="0" fontId="1" fillId="2" borderId="0" xfId="0" applyFont="1" applyFill="1" applyBorder="1" applyAlignment="1">
      <alignment horizontal="center" vertical="center" wrapText="1"/>
    </xf>
    <xf numFmtId="0" fontId="1" fillId="0" borderId="1" xfId="0" applyFont="1" applyBorder="1" applyAlignment="1">
      <alignment horizontal="left" vertical="center" wrapText="1"/>
    </xf>
    <xf numFmtId="0" fontId="1" fillId="0" borderId="71" xfId="0" applyFont="1" applyBorder="1" applyAlignment="1">
      <alignment horizontal="center" vertical="center" wrapText="1"/>
    </xf>
    <xf numFmtId="164" fontId="0" fillId="0" borderId="76" xfId="0" applyNumberFormat="1" applyBorder="1" applyAlignment="1">
      <alignment horizontal="center"/>
    </xf>
    <xf numFmtId="0" fontId="1" fillId="0" borderId="65" xfId="0" applyFont="1" applyBorder="1" applyAlignment="1">
      <alignment vertical="center"/>
    </xf>
    <xf numFmtId="164" fontId="1" fillId="0" borderId="77" xfId="0" applyNumberFormat="1" applyFont="1" applyBorder="1" applyAlignment="1">
      <alignment horizontal="center" vertical="center"/>
    </xf>
    <xf numFmtId="164" fontId="1" fillId="0" borderId="78" xfId="0" applyNumberFormat="1" applyFont="1" applyBorder="1" applyAlignment="1">
      <alignment horizontal="center" vertical="center"/>
    </xf>
    <xf numFmtId="164" fontId="1" fillId="0" borderId="79" xfId="0" applyNumberFormat="1" applyFont="1" applyBorder="1" applyAlignment="1">
      <alignment horizontal="center" vertical="center"/>
    </xf>
    <xf numFmtId="0" fontId="1" fillId="0" borderId="1" xfId="0" applyFont="1" applyBorder="1" applyAlignment="1">
      <alignment horizontal="center" vertical="center"/>
    </xf>
    <xf numFmtId="0" fontId="0" fillId="0" borderId="6" xfId="0" applyBorder="1" applyAlignment="1">
      <alignment horizontal="center"/>
    </xf>
    <xf numFmtId="14" fontId="0" fillId="0" borderId="8" xfId="0" applyNumberFormat="1" applyBorder="1" applyAlignment="1">
      <alignment horizontal="center"/>
    </xf>
    <xf numFmtId="0" fontId="0" fillId="0" borderId="9" xfId="0" applyBorder="1" applyAlignment="1">
      <alignment horizontal="center"/>
    </xf>
    <xf numFmtId="14" fontId="0" fillId="0" borderId="10" xfId="0" applyNumberFormat="1" applyBorder="1" applyAlignment="1">
      <alignment horizontal="center"/>
    </xf>
    <xf numFmtId="0" fontId="0" fillId="0" borderId="11" xfId="0" applyBorder="1" applyAlignment="1">
      <alignment horizontal="center"/>
    </xf>
    <xf numFmtId="14" fontId="0" fillId="0" borderId="13" xfId="0" applyNumberFormat="1" applyBorder="1" applyAlignment="1">
      <alignment horizontal="center"/>
    </xf>
    <xf numFmtId="0" fontId="1" fillId="0" borderId="4" xfId="0" applyFont="1" applyBorder="1" applyAlignment="1">
      <alignment horizontal="center" vertical="center" wrapText="1"/>
    </xf>
    <xf numFmtId="14" fontId="0" fillId="0" borderId="7" xfId="0" applyNumberFormat="1" applyBorder="1" applyAlignment="1">
      <alignment horizontal="center"/>
    </xf>
    <xf numFmtId="14" fontId="0" fillId="0" borderId="0" xfId="0" applyNumberFormat="1" applyBorder="1" applyAlignment="1">
      <alignment horizontal="center"/>
    </xf>
    <xf numFmtId="14" fontId="0" fillId="3" borderId="0" xfId="0" applyNumberFormat="1" applyFill="1" applyBorder="1" applyAlignment="1">
      <alignment horizontal="center"/>
    </xf>
    <xf numFmtId="14" fontId="0" fillId="3" borderId="10" xfId="0" applyNumberFormat="1" applyFill="1" applyBorder="1" applyAlignment="1">
      <alignment horizontal="center"/>
    </xf>
    <xf numFmtId="14" fontId="0" fillId="0" borderId="12" xfId="0" applyNumberFormat="1" applyBorder="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vertical="center"/>
    </xf>
    <xf numFmtId="14" fontId="0" fillId="0" borderId="0" xfId="0" applyNumberFormat="1"/>
    <xf numFmtId="0" fontId="1" fillId="0" borderId="71" xfId="0" applyFont="1" applyFill="1" applyBorder="1" applyAlignment="1">
      <alignment horizontal="center" vertical="center" wrapText="1"/>
    </xf>
    <xf numFmtId="2" fontId="0" fillId="0" borderId="80" xfId="0" applyNumberFormat="1" applyBorder="1" applyAlignment="1">
      <alignment horizontal="center"/>
    </xf>
    <xf numFmtId="2" fontId="0" fillId="0" borderId="81" xfId="0" applyNumberFormat="1" applyBorder="1" applyAlignment="1">
      <alignment horizontal="center"/>
    </xf>
    <xf numFmtId="2" fontId="0" fillId="0" borderId="82" xfId="0" applyNumberFormat="1" applyBorder="1" applyAlignment="1">
      <alignment horizontal="center"/>
    </xf>
    <xf numFmtId="0" fontId="1" fillId="0" borderId="1" xfId="0" applyFont="1" applyBorder="1" applyAlignment="1">
      <alignment horizontal="center" vertical="center" wrapText="1"/>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81" xfId="0" applyBorder="1" applyAlignment="1">
      <alignment horizontal="center"/>
    </xf>
    <xf numFmtId="0" fontId="0" fillId="0" borderId="82" xfId="0" applyBorder="1" applyAlignment="1">
      <alignment horizontal="center"/>
    </xf>
    <xf numFmtId="167" fontId="0" fillId="0" borderId="0" xfId="0" applyNumberFormat="1" applyBorder="1" applyAlignment="1">
      <alignment horizontal="center"/>
    </xf>
    <xf numFmtId="167" fontId="0" fillId="0" borderId="10" xfId="0" applyNumberFormat="1" applyBorder="1" applyAlignment="1">
      <alignment horizontal="center"/>
    </xf>
    <xf numFmtId="167" fontId="0" fillId="0" borderId="12" xfId="0" applyNumberFormat="1" applyBorder="1" applyAlignment="1">
      <alignment horizontal="center"/>
    </xf>
    <xf numFmtId="167" fontId="0" fillId="0" borderId="13" xfId="0" applyNumberFormat="1" applyBorder="1" applyAlignment="1">
      <alignment horizontal="center"/>
    </xf>
    <xf numFmtId="0" fontId="1" fillId="0" borderId="71" xfId="0" applyFont="1" applyBorder="1" applyAlignment="1">
      <alignment horizontal="center" vertical="center"/>
    </xf>
    <xf numFmtId="0" fontId="0" fillId="0" borderId="0" xfId="0" applyBorder="1"/>
    <xf numFmtId="0" fontId="0" fillId="0" borderId="71" xfId="0" applyBorder="1"/>
    <xf numFmtId="0" fontId="0" fillId="0" borderId="81" xfId="0" applyBorder="1"/>
    <xf numFmtId="0" fontId="0" fillId="0" borderId="82" xfId="0" applyBorder="1"/>
    <xf numFmtId="168" fontId="0" fillId="0" borderId="6" xfId="0" applyNumberFormat="1" applyBorder="1" applyAlignment="1">
      <alignment horizontal="center" vertical="center"/>
    </xf>
    <xf numFmtId="168" fontId="0" fillId="0" borderId="7" xfId="0" applyNumberFormat="1" applyBorder="1" applyAlignment="1">
      <alignment horizontal="center" vertical="center"/>
    </xf>
    <xf numFmtId="168" fontId="0" fillId="0" borderId="8" xfId="0" applyNumberFormat="1" applyBorder="1" applyAlignment="1">
      <alignment horizontal="center" vertical="center"/>
    </xf>
    <xf numFmtId="168" fontId="0" fillId="0" borderId="9" xfId="0" applyNumberFormat="1" applyBorder="1" applyAlignment="1">
      <alignment horizontal="center" vertical="center"/>
    </xf>
    <xf numFmtId="168" fontId="0" fillId="0" borderId="0" xfId="0" applyNumberFormat="1" applyBorder="1" applyAlignment="1">
      <alignment horizontal="center" vertical="center"/>
    </xf>
    <xf numFmtId="168" fontId="0" fillId="0" borderId="10" xfId="0" applyNumberFormat="1" applyBorder="1" applyAlignment="1">
      <alignment horizontal="center" vertical="center"/>
    </xf>
    <xf numFmtId="168" fontId="0" fillId="0" borderId="11" xfId="0" applyNumberFormat="1" applyBorder="1" applyAlignment="1">
      <alignment horizontal="center" vertical="center"/>
    </xf>
    <xf numFmtId="168" fontId="0" fillId="0" borderId="12" xfId="0" applyNumberFormat="1" applyBorder="1" applyAlignment="1">
      <alignment horizontal="center" vertical="center"/>
    </xf>
    <xf numFmtId="168" fontId="0" fillId="0" borderId="13" xfId="0" applyNumberFormat="1" applyBorder="1" applyAlignment="1">
      <alignment horizontal="center" vertical="center"/>
    </xf>
    <xf numFmtId="0" fontId="0" fillId="0" borderId="80" xfId="0" applyBorder="1"/>
    <xf numFmtId="0" fontId="0" fillId="0" borderId="0" xfId="0" applyBorder="1" applyAlignment="1">
      <alignment horizontal="center" vertical="center"/>
    </xf>
    <xf numFmtId="0" fontId="0" fillId="0" borderId="10" xfId="0" applyBorder="1" applyAlignment="1">
      <alignment horizontal="center" vertical="center"/>
    </xf>
    <xf numFmtId="164" fontId="0" fillId="0" borderId="10" xfId="0" applyNumberFormat="1" applyBorder="1" applyAlignment="1">
      <alignment horizontal="center" vertical="center"/>
    </xf>
    <xf numFmtId="0" fontId="0" fillId="0" borderId="8"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1" fillId="0" borderId="1" xfId="0" applyFont="1" applyFill="1" applyBorder="1" applyAlignment="1">
      <alignment horizontal="center" vertical="center" wrapText="1"/>
    </xf>
    <xf numFmtId="0" fontId="0" fillId="0" borderId="6" xfId="0" applyFont="1" applyBorder="1" applyAlignment="1">
      <alignment horizontal="center" vertical="center" wrapText="1"/>
    </xf>
    <xf numFmtId="166" fontId="0" fillId="0" borderId="9" xfId="0" applyNumberFormat="1" applyFont="1" applyFill="1" applyBorder="1" applyAlignment="1">
      <alignment horizontal="center" vertical="center"/>
    </xf>
    <xf numFmtId="166" fontId="0" fillId="0" borderId="9" xfId="0" applyNumberFormat="1" applyFont="1" applyBorder="1" applyAlignment="1">
      <alignment horizontal="center" vertical="center"/>
    </xf>
    <xf numFmtId="0" fontId="0" fillId="0" borderId="11" xfId="0" applyFont="1" applyBorder="1" applyAlignment="1">
      <alignment horizontal="center" vertical="center"/>
    </xf>
    <xf numFmtId="166" fontId="0" fillId="0" borderId="80" xfId="0" applyNumberFormat="1" applyFont="1" applyBorder="1" applyAlignment="1">
      <alignment horizontal="center" vertical="center" wrapText="1"/>
    </xf>
    <xf numFmtId="166" fontId="0" fillId="0" borderId="81" xfId="0" applyNumberFormat="1" applyFont="1" applyFill="1" applyBorder="1" applyAlignment="1">
      <alignment horizontal="center" vertical="center"/>
    </xf>
    <xf numFmtId="166" fontId="0" fillId="0" borderId="81" xfId="0" applyNumberFormat="1" applyFont="1" applyBorder="1" applyAlignment="1">
      <alignment horizontal="center" vertical="center"/>
    </xf>
    <xf numFmtId="168" fontId="0" fillId="0" borderId="8" xfId="0" applyNumberFormat="1" applyFont="1" applyFill="1" applyBorder="1" applyAlignment="1">
      <alignment horizontal="center" vertical="center" wrapText="1"/>
    </xf>
    <xf numFmtId="168" fontId="0" fillId="0" borderId="10" xfId="0" applyNumberFormat="1" applyFill="1" applyBorder="1" applyAlignment="1">
      <alignment horizontal="center" vertical="center"/>
    </xf>
    <xf numFmtId="169" fontId="0" fillId="0" borderId="80" xfId="0" applyNumberFormat="1" applyFont="1" applyBorder="1" applyAlignment="1">
      <alignment horizontal="center" vertical="center"/>
    </xf>
    <xf numFmtId="169" fontId="0" fillId="0" borderId="81" xfId="0" applyNumberFormat="1" applyFont="1" applyFill="1" applyBorder="1" applyAlignment="1">
      <alignment horizontal="center" vertical="center"/>
    </xf>
    <xf numFmtId="169" fontId="0" fillId="0" borderId="81" xfId="0" applyNumberFormat="1" applyFont="1" applyBorder="1" applyAlignment="1">
      <alignment horizontal="center" vertical="center"/>
    </xf>
    <xf numFmtId="3" fontId="0" fillId="0" borderId="6" xfId="0" applyNumberFormat="1" applyBorder="1" applyAlignment="1">
      <alignment horizontal="center"/>
    </xf>
    <xf numFmtId="9" fontId="0" fillId="0" borderId="8" xfId="3" applyFont="1" applyBorder="1" applyAlignment="1">
      <alignment horizontal="center"/>
    </xf>
    <xf numFmtId="3" fontId="0" fillId="0" borderId="9" xfId="0" applyNumberFormat="1" applyBorder="1" applyAlignment="1">
      <alignment horizontal="center"/>
    </xf>
    <xf numFmtId="9" fontId="0" fillId="0" borderId="10" xfId="3" applyFont="1" applyBorder="1" applyAlignment="1">
      <alignment horizontal="center"/>
    </xf>
    <xf numFmtId="3" fontId="0" fillId="0" borderId="11" xfId="0" applyNumberFormat="1" applyBorder="1" applyAlignment="1">
      <alignment horizontal="center"/>
    </xf>
    <xf numFmtId="9" fontId="0" fillId="0" borderId="13" xfId="3" applyFont="1" applyBorder="1" applyAlignment="1">
      <alignment horizontal="center"/>
    </xf>
    <xf numFmtId="0" fontId="0" fillId="0" borderId="80" xfId="0" applyBorder="1" applyAlignment="1">
      <alignment horizontal="center"/>
    </xf>
    <xf numFmtId="3" fontId="0" fillId="0" borderId="8" xfId="0" applyNumberFormat="1" applyBorder="1" applyAlignment="1">
      <alignment horizontal="center"/>
    </xf>
    <xf numFmtId="3" fontId="0" fillId="0" borderId="10" xfId="0" applyNumberFormat="1" applyBorder="1" applyAlignment="1">
      <alignment horizontal="center"/>
    </xf>
    <xf numFmtId="3" fontId="0" fillId="0" borderId="13" xfId="0" applyNumberFormat="1" applyBorder="1" applyAlignment="1">
      <alignment horizontal="center"/>
    </xf>
    <xf numFmtId="9" fontId="0" fillId="0" borderId="0" xfId="3" applyFont="1" applyBorder="1" applyAlignment="1">
      <alignment horizontal="center"/>
    </xf>
    <xf numFmtId="0" fontId="1" fillId="0" borderId="4" xfId="0" applyFont="1" applyBorder="1" applyAlignment="1">
      <alignment horizontal="center" vertical="center"/>
    </xf>
    <xf numFmtId="0" fontId="1" fillId="0" borderId="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164" fontId="0" fillId="0" borderId="19" xfId="0" applyNumberFormat="1" applyBorder="1" applyAlignment="1">
      <alignment horizontal="center"/>
    </xf>
    <xf numFmtId="164" fontId="0" fillId="0" borderId="16" xfId="0" applyNumberFormat="1" applyBorder="1" applyAlignment="1">
      <alignment horizontal="center"/>
    </xf>
    <xf numFmtId="164" fontId="0" fillId="0" borderId="29" xfId="0" applyNumberFormat="1" applyBorder="1" applyAlignment="1">
      <alignment horizontal="center"/>
    </xf>
    <xf numFmtId="169" fontId="0" fillId="0" borderId="82" xfId="0" applyNumberFormat="1" applyFont="1" applyFill="1" applyBorder="1" applyAlignment="1">
      <alignment horizontal="center" vertical="center"/>
    </xf>
    <xf numFmtId="166" fontId="0" fillId="0" borderId="6" xfId="0" applyNumberFormat="1" applyFont="1" applyBorder="1" applyAlignment="1">
      <alignment horizontal="center"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9" fontId="0" fillId="0" borderId="8" xfId="0" applyNumberFormat="1" applyBorder="1" applyAlignment="1">
      <alignment horizontal="center"/>
    </xf>
    <xf numFmtId="9" fontId="0" fillId="0" borderId="10" xfId="0" applyNumberFormat="1" applyBorder="1" applyAlignment="1">
      <alignment horizontal="center"/>
    </xf>
    <xf numFmtId="9" fontId="0" fillId="0" borderId="13" xfId="0" applyNumberFormat="1" applyBorder="1" applyAlignment="1">
      <alignment horizontal="center"/>
    </xf>
    <xf numFmtId="166" fontId="0" fillId="0" borderId="82" xfId="0" applyNumberFormat="1" applyFont="1" applyFill="1" applyBorder="1" applyAlignment="1">
      <alignment horizontal="center" vertical="center"/>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0" borderId="6" xfId="1" applyBorder="1" applyAlignment="1">
      <alignment horizontal="center" vertical="center" wrapText="1"/>
    </xf>
    <xf numFmtId="0" fontId="5" fillId="0" borderId="7" xfId="1" applyBorder="1" applyAlignment="1">
      <alignment horizontal="center" vertical="center" wrapText="1"/>
    </xf>
    <xf numFmtId="0" fontId="5" fillId="0" borderId="9" xfId="1" applyBorder="1" applyAlignment="1">
      <alignment horizontal="center" vertical="center" wrapText="1"/>
    </xf>
    <xf numFmtId="0" fontId="5" fillId="0" borderId="0" xfId="1" applyBorder="1" applyAlignment="1">
      <alignment horizontal="center" vertical="center" wrapText="1"/>
    </xf>
    <xf numFmtId="0" fontId="5" fillId="0" borderId="11" xfId="1" applyBorder="1" applyAlignment="1">
      <alignment horizontal="center" vertical="center" wrapText="1"/>
    </xf>
    <xf numFmtId="0" fontId="5" fillId="0" borderId="12" xfId="1" applyBorder="1" applyAlignment="1">
      <alignment horizontal="center" vertical="center" wrapText="1"/>
    </xf>
    <xf numFmtId="0" fontId="2" fillId="6" borderId="6" xfId="0" applyFont="1" applyFill="1" applyBorder="1" applyAlignment="1">
      <alignment horizontal="center" vertical="top" wrapText="1"/>
    </xf>
    <xf numFmtId="0" fontId="2" fillId="6" borderId="7" xfId="0" applyFont="1" applyFill="1" applyBorder="1" applyAlignment="1">
      <alignment horizontal="center" vertical="top" wrapText="1"/>
    </xf>
    <xf numFmtId="0" fontId="2" fillId="6" borderId="8" xfId="0" applyFont="1" applyFill="1" applyBorder="1" applyAlignment="1">
      <alignment horizontal="center" vertical="top" wrapText="1"/>
    </xf>
    <xf numFmtId="0" fontId="2" fillId="6" borderId="9" xfId="0" applyFont="1" applyFill="1" applyBorder="1" applyAlignment="1">
      <alignment horizontal="center" vertical="top" wrapText="1"/>
    </xf>
    <xf numFmtId="0" fontId="2" fillId="6" borderId="0" xfId="0" applyFont="1" applyFill="1" applyBorder="1" applyAlignment="1">
      <alignment horizontal="center" vertical="top" wrapText="1"/>
    </xf>
    <xf numFmtId="0" fontId="2" fillId="6" borderId="10" xfId="0" applyFont="1" applyFill="1" applyBorder="1" applyAlignment="1">
      <alignment horizontal="center" vertical="top" wrapText="1"/>
    </xf>
    <xf numFmtId="0" fontId="2" fillId="6" borderId="11" xfId="0" applyFont="1" applyFill="1" applyBorder="1" applyAlignment="1">
      <alignment horizontal="center" vertical="top" wrapText="1"/>
    </xf>
    <xf numFmtId="0" fontId="2" fillId="6" borderId="12" xfId="0" applyFont="1" applyFill="1" applyBorder="1" applyAlignment="1">
      <alignment horizontal="center" vertical="top" wrapText="1"/>
    </xf>
    <xf numFmtId="0" fontId="2" fillId="6" borderId="13" xfId="0" applyFont="1" applyFill="1" applyBorder="1" applyAlignment="1">
      <alignment horizontal="center" vertical="top"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5" fillId="0" borderId="8" xfId="1" applyBorder="1" applyAlignment="1">
      <alignment horizontal="center" vertical="center" wrapText="1"/>
    </xf>
    <xf numFmtId="0" fontId="5" fillId="0" borderId="10" xfId="1" applyBorder="1" applyAlignment="1">
      <alignment horizontal="center" vertical="center" wrapText="1"/>
    </xf>
    <xf numFmtId="0" fontId="5" fillId="0" borderId="13" xfId="1" applyBorder="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0" xfId="1" applyFont="1" applyBorder="1" applyAlignment="1">
      <alignment horizontal="center" vertical="center" wrapText="1"/>
    </xf>
    <xf numFmtId="0" fontId="13" fillId="0" borderId="11" xfId="1" applyFont="1" applyBorder="1" applyAlignment="1">
      <alignment horizontal="center" vertical="center" wrapText="1"/>
    </xf>
    <xf numFmtId="0" fontId="13" fillId="0" borderId="12" xfId="1" applyFont="1" applyBorder="1" applyAlignment="1">
      <alignment horizontal="center" vertical="center" wrapText="1"/>
    </xf>
    <xf numFmtId="0" fontId="4" fillId="0" borderId="4" xfId="0" applyFont="1" applyBorder="1" applyAlignment="1">
      <alignment horizontal="center" vertical="center" wrapText="1"/>
    </xf>
    <xf numFmtId="0" fontId="0" fillId="0" borderId="16" xfId="0" applyFill="1" applyBorder="1" applyAlignment="1">
      <alignment horizontal="center" vertical="center"/>
    </xf>
    <xf numFmtId="0" fontId="0" fillId="0" borderId="17" xfId="0" applyFill="1" applyBorder="1" applyAlignment="1">
      <alignment horizontal="center" vertical="center"/>
    </xf>
    <xf numFmtId="0" fontId="0" fillId="0" borderId="18" xfId="0" applyFill="1" applyBorder="1" applyAlignment="1">
      <alignment horizontal="center" vertical="center"/>
    </xf>
    <xf numFmtId="0" fontId="0" fillId="0" borderId="29" xfId="0" applyFill="1" applyBorder="1" applyAlignment="1">
      <alignment horizontal="center" vertical="center"/>
    </xf>
    <xf numFmtId="0" fontId="0" fillId="0" borderId="30" xfId="0" applyFill="1" applyBorder="1" applyAlignment="1">
      <alignment horizontal="center" vertical="center"/>
    </xf>
    <xf numFmtId="0" fontId="0" fillId="0" borderId="31" xfId="0" applyFill="1" applyBorder="1" applyAlignment="1">
      <alignment horizontal="center" vertical="center"/>
    </xf>
    <xf numFmtId="15" fontId="0" fillId="0" borderId="16" xfId="0" applyNumberFormat="1" applyFill="1" applyBorder="1" applyAlignment="1">
      <alignment horizontal="center" vertical="center" wrapText="1"/>
    </xf>
    <xf numFmtId="15" fontId="0" fillId="0" borderId="26" xfId="0" applyNumberFormat="1" applyFill="1" applyBorder="1" applyAlignment="1">
      <alignment horizontal="center" vertical="center" wrapText="1"/>
    </xf>
    <xf numFmtId="15" fontId="0" fillId="0" borderId="29" xfId="0" applyNumberFormat="1" applyFill="1" applyBorder="1" applyAlignment="1">
      <alignment horizontal="center" vertical="center" wrapText="1"/>
    </xf>
    <xf numFmtId="15" fontId="0" fillId="0" borderId="32" xfId="0" applyNumberFormat="1" applyFill="1" applyBorder="1" applyAlignment="1">
      <alignment horizontal="center" vertic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0" fillId="0" borderId="15" xfId="0" applyFill="1" applyBorder="1" applyAlignment="1">
      <alignment horizontal="center" vertical="center"/>
    </xf>
    <xf numFmtId="15" fontId="0" fillId="0" borderId="15" xfId="0" applyNumberFormat="1" applyFill="1" applyBorder="1" applyAlignment="1">
      <alignment horizontal="center" vertical="center" wrapText="1"/>
    </xf>
    <xf numFmtId="15" fontId="0" fillId="0" borderId="33" xfId="0" applyNumberFormat="1" applyFill="1" applyBorder="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19" xfId="0" applyBorder="1" applyAlignment="1">
      <alignment horizontal="center" vertical="center" wrapText="1"/>
    </xf>
    <xf numFmtId="0" fontId="0" fillId="0" borderId="24" xfId="0" applyBorder="1" applyAlignment="1">
      <alignment horizontal="center" vertical="center" wrapText="1"/>
    </xf>
    <xf numFmtId="0" fontId="10" fillId="2" borderId="11" xfId="0" applyFont="1" applyFill="1" applyBorder="1" applyAlignment="1">
      <alignment horizontal="left" vertical="center"/>
    </xf>
    <xf numFmtId="0" fontId="10" fillId="2" borderId="12" xfId="0" applyFont="1" applyFill="1" applyBorder="1" applyAlignment="1">
      <alignment horizontal="left" vertical="center"/>
    </xf>
    <xf numFmtId="0" fontId="1" fillId="2" borderId="66" xfId="0" applyFont="1" applyFill="1" applyBorder="1" applyAlignment="1">
      <alignment horizontal="center" vertical="center" wrapText="1"/>
    </xf>
    <xf numFmtId="0" fontId="1" fillId="2" borderId="67" xfId="0" applyFont="1" applyFill="1" applyBorder="1" applyAlignment="1">
      <alignment horizontal="center" vertical="center" wrapText="1"/>
    </xf>
    <xf numFmtId="0" fontId="1" fillId="2" borderId="68" xfId="0" applyFont="1" applyFill="1" applyBorder="1" applyAlignment="1">
      <alignment horizontal="center" vertical="center" wrapText="1"/>
    </xf>
    <xf numFmtId="0" fontId="1" fillId="2" borderId="69" xfId="0" applyFont="1" applyFill="1" applyBorder="1" applyAlignment="1">
      <alignment horizontal="center" vertical="center" wrapText="1"/>
    </xf>
    <xf numFmtId="0" fontId="1" fillId="2" borderId="70" xfId="0" applyFont="1" applyFill="1" applyBorder="1" applyAlignment="1">
      <alignment horizontal="center" vertical="center" wrapText="1"/>
    </xf>
    <xf numFmtId="0" fontId="0" fillId="3" borderId="23" xfId="0" applyFill="1" applyBorder="1" applyAlignment="1">
      <alignment horizontal="center"/>
    </xf>
    <xf numFmtId="0" fontId="0" fillId="3" borderId="63" xfId="0" applyFill="1" applyBorder="1" applyAlignment="1">
      <alignment horizontal="center"/>
    </xf>
    <xf numFmtId="0" fontId="0" fillId="3" borderId="15" xfId="0" applyFill="1" applyBorder="1" applyAlignment="1">
      <alignment horizontal="center"/>
    </xf>
    <xf numFmtId="0" fontId="0" fillId="3" borderId="33" xfId="0" applyFill="1" applyBorder="1" applyAlignment="1">
      <alignment horizontal="center"/>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12" fillId="4" borderId="15" xfId="0" applyFont="1" applyFill="1" applyBorder="1" applyAlignment="1">
      <alignment horizontal="center"/>
    </xf>
    <xf numFmtId="0" fontId="12" fillId="4" borderId="33" xfId="0" applyFont="1" applyFill="1" applyBorder="1" applyAlignment="1">
      <alignment horizontal="center"/>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15" xfId="0" applyFill="1" applyBorder="1" applyAlignment="1">
      <alignment horizontal="center" vertical="center"/>
    </xf>
    <xf numFmtId="0" fontId="0" fillId="2" borderId="27" xfId="0" applyFill="1" applyBorder="1" applyAlignment="1">
      <alignment horizontal="center" vertical="center"/>
    </xf>
    <xf numFmtId="0" fontId="0" fillId="2" borderId="28" xfId="0" applyFill="1" applyBorder="1" applyAlignment="1">
      <alignment horizontal="center" vertical="center"/>
    </xf>
    <xf numFmtId="0" fontId="0" fillId="5" borderId="15" xfId="0" applyFill="1" applyBorder="1" applyAlignment="1">
      <alignment horizontal="center"/>
    </xf>
    <xf numFmtId="0" fontId="0" fillId="5" borderId="33" xfId="0" applyFill="1" applyBorder="1" applyAlignment="1">
      <alignment horizontal="center"/>
    </xf>
    <xf numFmtId="0" fontId="0" fillId="5" borderId="28" xfId="0" applyFill="1" applyBorder="1" applyAlignment="1">
      <alignment horizontal="center"/>
    </xf>
    <xf numFmtId="0" fontId="0" fillId="5" borderId="34" xfId="0" applyFill="1" applyBorder="1" applyAlignment="1">
      <alignment horizontal="center"/>
    </xf>
    <xf numFmtId="0" fontId="0" fillId="2" borderId="49" xfId="0" applyFill="1" applyBorder="1" applyAlignment="1">
      <alignment horizontal="center" vertical="center"/>
    </xf>
    <xf numFmtId="0" fontId="0" fillId="2" borderId="50" xfId="0" applyFill="1" applyBorder="1" applyAlignment="1">
      <alignment horizontal="center" vertical="center"/>
    </xf>
    <xf numFmtId="0" fontId="0" fillId="2" borderId="42" xfId="0" applyFill="1" applyBorder="1" applyAlignment="1">
      <alignment horizontal="center" vertical="center"/>
    </xf>
    <xf numFmtId="0" fontId="0" fillId="2" borderId="0" xfId="0" applyFill="1" applyBorder="1" applyAlignment="1">
      <alignment horizontal="center" vertical="center"/>
    </xf>
    <xf numFmtId="0" fontId="0" fillId="2" borderId="44" xfId="0" applyFill="1" applyBorder="1" applyAlignment="1">
      <alignment horizontal="center" vertical="center"/>
    </xf>
    <xf numFmtId="0" fontId="0" fillId="2" borderId="45" xfId="0" applyFill="1" applyBorder="1" applyAlignment="1">
      <alignment horizontal="center" vertical="center"/>
    </xf>
    <xf numFmtId="0" fontId="0" fillId="5" borderId="51" xfId="0" applyFill="1" applyBorder="1" applyAlignment="1">
      <alignment horizontal="center"/>
    </xf>
    <xf numFmtId="0" fontId="0" fillId="5" borderId="55" xfId="0" applyFill="1" applyBorder="1" applyAlignment="1">
      <alignment horizontal="center"/>
    </xf>
    <xf numFmtId="0" fontId="0" fillId="5" borderId="47" xfId="0" applyFill="1" applyBorder="1" applyAlignment="1">
      <alignment horizontal="center"/>
    </xf>
    <xf numFmtId="0" fontId="0" fillId="5" borderId="43" xfId="0" applyFill="1" applyBorder="1" applyAlignment="1">
      <alignment horizontal="center"/>
    </xf>
    <xf numFmtId="0" fontId="0" fillId="5" borderId="48" xfId="0" applyFill="1" applyBorder="1" applyAlignment="1">
      <alignment horizontal="center"/>
    </xf>
    <xf numFmtId="0" fontId="0" fillId="5" borderId="46" xfId="0" applyFill="1" applyBorder="1" applyAlignment="1">
      <alignment horizontal="center"/>
    </xf>
    <xf numFmtId="0" fontId="1" fillId="2" borderId="6" xfId="0" applyFont="1" applyFill="1" applyBorder="1" applyAlignment="1">
      <alignment vertical="center"/>
    </xf>
    <xf numFmtId="0" fontId="1" fillId="2" borderId="7" xfId="0" applyFont="1" applyFill="1" applyBorder="1" applyAlignment="1">
      <alignment vertical="center"/>
    </xf>
    <xf numFmtId="0" fontId="1" fillId="2" borderId="8" xfId="0" applyFont="1" applyFill="1" applyBorder="1" applyAlignment="1">
      <alignment vertical="center"/>
    </xf>
    <xf numFmtId="0" fontId="1" fillId="2" borderId="11" xfId="0" applyFont="1" applyFill="1" applyBorder="1" applyAlignment="1">
      <alignment vertical="center"/>
    </xf>
    <xf numFmtId="0" fontId="1" fillId="2" borderId="12" xfId="0" applyFont="1" applyFill="1" applyBorder="1" applyAlignment="1">
      <alignment vertical="center"/>
    </xf>
    <xf numFmtId="0" fontId="1" fillId="2" borderId="13" xfId="0" applyFont="1" applyFill="1" applyBorder="1" applyAlignment="1">
      <alignment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0"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1" fillId="2" borderId="58"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1" fillId="2" borderId="62" xfId="0" applyFont="1" applyFill="1" applyBorder="1" applyAlignment="1">
      <alignment horizontal="center" vertical="center" wrapText="1"/>
    </xf>
    <xf numFmtId="0" fontId="1" fillId="2" borderId="59" xfId="0" applyFont="1" applyFill="1" applyBorder="1" applyAlignment="1">
      <alignment horizontal="center" vertical="center" wrapText="1"/>
    </xf>
    <xf numFmtId="0" fontId="1" fillId="2" borderId="61" xfId="0" applyFont="1" applyFill="1" applyBorder="1" applyAlignment="1">
      <alignment horizontal="center" vertical="center" wrapText="1"/>
    </xf>
    <xf numFmtId="0" fontId="1" fillId="2" borderId="57" xfId="0" applyFont="1" applyFill="1" applyBorder="1" applyAlignment="1">
      <alignment horizontal="center" vertical="center" wrapText="1"/>
    </xf>
    <xf numFmtId="0" fontId="0" fillId="2" borderId="52" xfId="0" applyFill="1" applyBorder="1" applyAlignment="1">
      <alignment horizontal="center" vertical="center"/>
    </xf>
    <xf numFmtId="0" fontId="0" fillId="2" borderId="53" xfId="0" applyFill="1" applyBorder="1" applyAlignment="1">
      <alignment horizontal="center" vertical="center"/>
    </xf>
    <xf numFmtId="0" fontId="0" fillId="3" borderId="47" xfId="0" applyFill="1" applyBorder="1" applyAlignment="1">
      <alignment horizontal="center"/>
    </xf>
    <xf numFmtId="0" fontId="0" fillId="3" borderId="43" xfId="0" applyFill="1" applyBorder="1" applyAlignment="1">
      <alignment horizontal="center"/>
    </xf>
    <xf numFmtId="0" fontId="0" fillId="3" borderId="54" xfId="0" applyFill="1" applyBorder="1" applyAlignment="1">
      <alignment horizontal="center"/>
    </xf>
    <xf numFmtId="0" fontId="0" fillId="3" borderId="56" xfId="0" applyFill="1" applyBorder="1" applyAlignment="1">
      <alignment horizontal="center"/>
    </xf>
    <xf numFmtId="0" fontId="12" fillId="4" borderId="51" xfId="0" applyFont="1" applyFill="1" applyBorder="1" applyAlignment="1">
      <alignment horizontal="center"/>
    </xf>
    <xf numFmtId="0" fontId="12" fillId="4" borderId="55" xfId="0" applyFont="1" applyFill="1" applyBorder="1" applyAlignment="1">
      <alignment horizontal="center"/>
    </xf>
    <xf numFmtId="0" fontId="12" fillId="4" borderId="47" xfId="0" applyFont="1" applyFill="1" applyBorder="1" applyAlignment="1">
      <alignment horizontal="center"/>
    </xf>
    <xf numFmtId="0" fontId="12" fillId="4" borderId="43" xfId="0" applyFont="1" applyFill="1" applyBorder="1" applyAlignment="1">
      <alignment horizontal="center"/>
    </xf>
    <xf numFmtId="0" fontId="12" fillId="4" borderId="54" xfId="0" applyFont="1" applyFill="1" applyBorder="1" applyAlignment="1">
      <alignment horizontal="center"/>
    </xf>
    <xf numFmtId="0" fontId="12" fillId="4" borderId="56" xfId="0" applyFont="1" applyFill="1"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1" xfId="0" applyFont="1" applyBorder="1" applyAlignment="1">
      <alignment horizontal="left" vertical="center" wrapText="1"/>
    </xf>
    <xf numFmtId="0" fontId="0" fillId="0" borderId="12" xfId="0" applyFont="1" applyBorder="1" applyAlignment="1">
      <alignment horizontal="left" vertical="center" wrapText="1"/>
    </xf>
    <xf numFmtId="0" fontId="0" fillId="0" borderId="13" xfId="0" applyFont="1" applyBorder="1" applyAlignment="1">
      <alignment horizontal="left"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80" xfId="0" applyFont="1" applyBorder="1" applyAlignment="1">
      <alignment horizontal="center" vertical="center"/>
    </xf>
    <xf numFmtId="0" fontId="1" fillId="0" borderId="82" xfId="0" applyFont="1" applyBorder="1" applyAlignment="1">
      <alignment horizontal="center" vertical="center"/>
    </xf>
    <xf numFmtId="0" fontId="1" fillId="0" borderId="1" xfId="0" applyFont="1" applyBorder="1" applyAlignment="1">
      <alignment horizontal="center" vertical="center"/>
    </xf>
  </cellXfs>
  <cellStyles count="6">
    <cellStyle name="Comma" xfId="2" builtinId="3"/>
    <cellStyle name="Comma 4" xfId="5" xr:uid="{4B7958DF-47CD-4264-9996-F172EE562EB6}"/>
    <cellStyle name="Hyperlink" xfId="1" builtinId="8"/>
    <cellStyle name="Normal" xfId="0" builtinId="0"/>
    <cellStyle name="Normal 2" xfId="4" xr:uid="{5AB4C200-0149-4E99-A12A-304260604F29}"/>
    <cellStyle name="Percent" xfId="3" builtinId="5"/>
  </cellStyles>
  <dxfs count="52">
    <dxf>
      <fill>
        <patternFill>
          <bgColor rgb="FFFFC000"/>
        </patternFill>
      </fill>
    </dxf>
    <dxf>
      <font>
        <color theme="1"/>
      </font>
      <fill>
        <patternFill>
          <bgColor rgb="FF92D05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ill>
        <patternFill>
          <bgColor rgb="FFFFC000"/>
        </patternFill>
      </fill>
    </dxf>
    <dxf>
      <font>
        <color theme="1"/>
      </font>
      <fill>
        <patternFill>
          <bgColor rgb="FF92D050"/>
        </patternFill>
      </fill>
    </dxf>
    <dxf>
      <font>
        <color theme="1"/>
      </font>
      <fill>
        <patternFill>
          <bgColor rgb="FFFF0000"/>
        </patternFill>
      </fill>
    </dxf>
    <dxf>
      <font>
        <color rgb="FF9C0006"/>
      </font>
      <fill>
        <patternFill>
          <bgColor rgb="FFFFC7CE"/>
        </patternFill>
      </fill>
    </dxf>
    <dxf>
      <fill>
        <patternFill>
          <bgColor rgb="FFFFC000"/>
        </patternFill>
      </fill>
    </dxf>
    <dxf>
      <font>
        <color theme="1"/>
      </font>
      <fill>
        <patternFill>
          <bgColor rgb="FF92D050"/>
        </patternFill>
      </fill>
    </dxf>
    <dxf>
      <font>
        <color theme="1"/>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ome!A1"/></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xdr:from>
      <xdr:col>14</xdr:col>
      <xdr:colOff>95250</xdr:colOff>
      <xdr:row>3</xdr:row>
      <xdr:rowOff>57150</xdr:rowOff>
    </xdr:from>
    <xdr:to>
      <xdr:col>18</xdr:col>
      <xdr:colOff>11339</xdr:colOff>
      <xdr:row>7</xdr:row>
      <xdr:rowOff>149225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17706DE8-00F6-4E99-B207-1F198A640801}"/>
            </a:ext>
          </a:extLst>
        </xdr:cNvPr>
        <xdr:cNvSpPr/>
      </xdr:nvSpPr>
      <xdr:spPr>
        <a:xfrm>
          <a:off x="11896725" y="609600"/>
          <a:ext cx="2354489" cy="1139825"/>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161925</xdr:colOff>
      <xdr:row>0</xdr:row>
      <xdr:rowOff>971550</xdr:rowOff>
    </xdr:from>
    <xdr:to>
      <xdr:col>9</xdr:col>
      <xdr:colOff>170070</xdr:colOff>
      <xdr:row>6</xdr:row>
      <xdr:rowOff>47487</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C9D0439A-269E-4BC4-A01D-E1A4F030E069}"/>
            </a:ext>
          </a:extLst>
        </xdr:cNvPr>
        <xdr:cNvSpPr/>
      </xdr:nvSpPr>
      <xdr:spPr>
        <a:xfrm>
          <a:off x="9210675" y="971550"/>
          <a:ext cx="2446545" cy="999987"/>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8</xdr:col>
      <xdr:colOff>5459</xdr:colOff>
      <xdr:row>5</xdr:row>
      <xdr:rowOff>87297</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56F03B4-62A7-47C4-BAE4-A7AB9E0803AE}"/>
            </a:ext>
          </a:extLst>
        </xdr:cNvPr>
        <xdr:cNvSpPr/>
      </xdr:nvSpPr>
      <xdr:spPr>
        <a:xfrm>
          <a:off x="3629025" y="323850"/>
          <a:ext cx="2443859" cy="963597"/>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85725</xdr:colOff>
      <xdr:row>2</xdr:row>
      <xdr:rowOff>409575</xdr:rowOff>
    </xdr:from>
    <xdr:to>
      <xdr:col>9</xdr:col>
      <xdr:colOff>94359</xdr:colOff>
      <xdr:row>5</xdr:row>
      <xdr:rowOff>173022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127FD95C-35A0-4B6B-A2A9-7A5442EE89D5}"/>
            </a:ext>
          </a:extLst>
        </xdr:cNvPr>
        <xdr:cNvSpPr/>
      </xdr:nvSpPr>
      <xdr:spPr>
        <a:xfrm>
          <a:off x="9344025" y="1057275"/>
          <a:ext cx="2447034" cy="963597"/>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1</xdr:row>
      <xdr:rowOff>0</xdr:rowOff>
    </xdr:from>
    <xdr:to>
      <xdr:col>10</xdr:col>
      <xdr:colOff>17468</xdr:colOff>
      <xdr:row>6</xdr:row>
      <xdr:rowOff>30423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B7BA880-13B2-4F67-A607-817B8B7B2E3C}"/>
            </a:ext>
          </a:extLst>
        </xdr:cNvPr>
        <xdr:cNvSpPr/>
      </xdr:nvSpPr>
      <xdr:spPr>
        <a:xfrm>
          <a:off x="6637130" y="679174"/>
          <a:ext cx="2447034" cy="963597"/>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2</xdr:row>
      <xdr:rowOff>0</xdr:rowOff>
    </xdr:from>
    <xdr:to>
      <xdr:col>12</xdr:col>
      <xdr:colOff>8634</xdr:colOff>
      <xdr:row>7</xdr:row>
      <xdr:rowOff>42847</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52A4DB7D-AA81-4733-BE8C-9BD342CEDF3A}"/>
            </a:ext>
          </a:extLst>
        </xdr:cNvPr>
        <xdr:cNvSpPr/>
      </xdr:nvSpPr>
      <xdr:spPr>
        <a:xfrm>
          <a:off x="9334500" y="965200"/>
          <a:ext cx="2447034" cy="963597"/>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579772</xdr:colOff>
      <xdr:row>0</xdr:row>
      <xdr:rowOff>197412</xdr:rowOff>
    </xdr:from>
    <xdr:to>
      <xdr:col>24</xdr:col>
      <xdr:colOff>211365</xdr:colOff>
      <xdr:row>2</xdr:row>
      <xdr:rowOff>104323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E7E6141-8369-4FF4-A695-4CEA016EE078}"/>
            </a:ext>
          </a:extLst>
        </xdr:cNvPr>
        <xdr:cNvSpPr/>
      </xdr:nvSpPr>
      <xdr:spPr>
        <a:xfrm>
          <a:off x="19588951" y="197412"/>
          <a:ext cx="2502700" cy="1063518"/>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24575</xdr:colOff>
      <xdr:row>0</xdr:row>
      <xdr:rowOff>274865</xdr:rowOff>
    </xdr:from>
    <xdr:to>
      <xdr:col>20</xdr:col>
      <xdr:colOff>559733</xdr:colOff>
      <xdr:row>2</xdr:row>
      <xdr:rowOff>141941</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76E743B6-AF33-41CB-9984-5B03B3133A7C}"/>
            </a:ext>
          </a:extLst>
        </xdr:cNvPr>
        <xdr:cNvSpPr/>
      </xdr:nvSpPr>
      <xdr:spPr>
        <a:xfrm>
          <a:off x="16228281" y="274865"/>
          <a:ext cx="2350511" cy="965252"/>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561686</xdr:colOff>
      <xdr:row>0</xdr:row>
      <xdr:rowOff>822901</xdr:rowOff>
    </xdr:from>
    <xdr:to>
      <xdr:col>3</xdr:col>
      <xdr:colOff>2598</xdr:colOff>
      <xdr:row>11</xdr:row>
      <xdr:rowOff>86301</xdr:rowOff>
    </xdr:to>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3A4D17DF-810B-44CD-9DDD-CCBE6F05A5D3}"/>
            </a:ext>
          </a:extLst>
        </xdr:cNvPr>
        <xdr:cNvSpPr/>
      </xdr:nvSpPr>
      <xdr:spPr>
        <a:xfrm>
          <a:off x="561686" y="822901"/>
          <a:ext cx="4520912" cy="2263775"/>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4800" b="1"/>
            <a:t>Home</a:t>
          </a:r>
          <a:r>
            <a:rPr lang="en-GB" sz="2000"/>
            <a:t> </a:t>
          </a:r>
        </a:p>
      </xdr:txBody>
    </xdr:sp>
    <xdr:clientData/>
  </xdr:twoCellAnchor>
  <xdr:twoCellAnchor editAs="oneCell">
    <xdr:from>
      <xdr:col>2</xdr:col>
      <xdr:colOff>322694</xdr:colOff>
      <xdr:row>90</xdr:row>
      <xdr:rowOff>72447</xdr:rowOff>
    </xdr:from>
    <xdr:to>
      <xdr:col>29</xdr:col>
      <xdr:colOff>343942</xdr:colOff>
      <xdr:row>134</xdr:row>
      <xdr:rowOff>6349</xdr:rowOff>
    </xdr:to>
    <xdr:pic>
      <xdr:nvPicPr>
        <xdr:cNvPr id="6" name="Picture 5">
          <a:extLst>
            <a:ext uri="{FF2B5EF4-FFF2-40B4-BE49-F238E27FC236}">
              <a16:creationId xmlns:a16="http://schemas.microsoft.com/office/drawing/2014/main" id="{7DE98A4D-0F14-4B43-BA6F-69A345C2FD83}"/>
            </a:ext>
          </a:extLst>
        </xdr:cNvPr>
        <xdr:cNvPicPr>
          <a:picLocks noChangeAspect="1"/>
        </xdr:cNvPicPr>
      </xdr:nvPicPr>
      <xdr:blipFill>
        <a:blip xmlns:r="http://schemas.openxmlformats.org/officeDocument/2006/relationships" r:embed="rId2"/>
        <a:stretch>
          <a:fillRect/>
        </a:stretch>
      </xdr:blipFill>
      <xdr:spPr>
        <a:xfrm>
          <a:off x="4323194" y="16767174"/>
          <a:ext cx="19989112" cy="7553902"/>
        </a:xfrm>
        <a:prstGeom prst="rect">
          <a:avLst/>
        </a:prstGeom>
        <a:ln>
          <a:solidFill>
            <a:schemeClr val="tx1"/>
          </a:solidFill>
        </a:ln>
      </xdr:spPr>
    </xdr:pic>
    <xdr:clientData/>
  </xdr:twoCellAnchor>
  <xdr:twoCellAnchor editAs="oneCell">
    <xdr:from>
      <xdr:col>2</xdr:col>
      <xdr:colOff>377824</xdr:colOff>
      <xdr:row>140</xdr:row>
      <xdr:rowOff>75620</xdr:rowOff>
    </xdr:from>
    <xdr:to>
      <xdr:col>29</xdr:col>
      <xdr:colOff>334054</xdr:colOff>
      <xdr:row>187</xdr:row>
      <xdr:rowOff>141719</xdr:rowOff>
    </xdr:to>
    <xdr:pic>
      <xdr:nvPicPr>
        <xdr:cNvPr id="7" name="Picture 6">
          <a:extLst>
            <a:ext uri="{FF2B5EF4-FFF2-40B4-BE49-F238E27FC236}">
              <a16:creationId xmlns:a16="http://schemas.microsoft.com/office/drawing/2014/main" id="{784FB6A7-5C01-4A94-89BB-E38CF9DF573D}"/>
            </a:ext>
          </a:extLst>
        </xdr:cNvPr>
        <xdr:cNvPicPr>
          <a:picLocks noChangeAspect="1"/>
        </xdr:cNvPicPr>
      </xdr:nvPicPr>
      <xdr:blipFill>
        <a:blip xmlns:r="http://schemas.openxmlformats.org/officeDocument/2006/relationships" r:embed="rId3"/>
        <a:stretch>
          <a:fillRect/>
        </a:stretch>
      </xdr:blipFill>
      <xdr:spPr>
        <a:xfrm>
          <a:off x="4378324" y="25429438"/>
          <a:ext cx="19924094" cy="8205645"/>
        </a:xfrm>
        <a:prstGeom prst="rect">
          <a:avLst/>
        </a:prstGeom>
        <a:ln>
          <a:solidFill>
            <a:schemeClr val="tx1"/>
          </a:solidFill>
        </a:ln>
      </xdr:spPr>
    </xdr:pic>
    <xdr:clientData/>
  </xdr:twoCellAnchor>
  <xdr:twoCellAnchor editAs="oneCell">
    <xdr:from>
      <xdr:col>3</xdr:col>
      <xdr:colOff>924047</xdr:colOff>
      <xdr:row>0</xdr:row>
      <xdr:rowOff>602962</xdr:rowOff>
    </xdr:from>
    <xdr:to>
      <xdr:col>29</xdr:col>
      <xdr:colOff>280100</xdr:colOff>
      <xdr:row>36</xdr:row>
      <xdr:rowOff>130949</xdr:rowOff>
    </xdr:to>
    <xdr:pic>
      <xdr:nvPicPr>
        <xdr:cNvPr id="8" name="Picture 7">
          <a:extLst>
            <a:ext uri="{FF2B5EF4-FFF2-40B4-BE49-F238E27FC236}">
              <a16:creationId xmlns:a16="http://schemas.microsoft.com/office/drawing/2014/main" id="{05EE7408-55C4-44D2-B523-A31A8064EC1E}"/>
            </a:ext>
          </a:extLst>
        </xdr:cNvPr>
        <xdr:cNvPicPr>
          <a:picLocks noChangeAspect="1"/>
        </xdr:cNvPicPr>
      </xdr:nvPicPr>
      <xdr:blipFill>
        <a:blip xmlns:r="http://schemas.openxmlformats.org/officeDocument/2006/relationships" r:embed="rId4"/>
        <a:stretch>
          <a:fillRect/>
        </a:stretch>
      </xdr:blipFill>
      <xdr:spPr>
        <a:xfrm>
          <a:off x="5985904" y="602962"/>
          <a:ext cx="18419660" cy="6821416"/>
        </a:xfrm>
        <a:prstGeom prst="rect">
          <a:avLst/>
        </a:prstGeom>
        <a:ln>
          <a:solidFill>
            <a:schemeClr val="tx1"/>
          </a:solidFill>
        </a:ln>
      </xdr:spPr>
    </xdr:pic>
    <xdr:clientData/>
  </xdr:twoCellAnchor>
  <xdr:twoCellAnchor editAs="oneCell">
    <xdr:from>
      <xdr:col>2</xdr:col>
      <xdr:colOff>280264</xdr:colOff>
      <xdr:row>42</xdr:row>
      <xdr:rowOff>3175</xdr:rowOff>
    </xdr:from>
    <xdr:to>
      <xdr:col>29</xdr:col>
      <xdr:colOff>311728</xdr:colOff>
      <xdr:row>83</xdr:row>
      <xdr:rowOff>139642</xdr:rowOff>
    </xdr:to>
    <xdr:pic>
      <xdr:nvPicPr>
        <xdr:cNvPr id="9" name="Picture 8">
          <a:extLst>
            <a:ext uri="{FF2B5EF4-FFF2-40B4-BE49-F238E27FC236}">
              <a16:creationId xmlns:a16="http://schemas.microsoft.com/office/drawing/2014/main" id="{DAC7946A-5032-4529-8CBD-007836C75A8A}"/>
            </a:ext>
          </a:extLst>
        </xdr:cNvPr>
        <xdr:cNvPicPr>
          <a:picLocks noChangeAspect="1"/>
        </xdr:cNvPicPr>
      </xdr:nvPicPr>
      <xdr:blipFill>
        <a:blip xmlns:r="http://schemas.openxmlformats.org/officeDocument/2006/relationships" r:embed="rId5"/>
        <a:stretch>
          <a:fillRect/>
        </a:stretch>
      </xdr:blipFill>
      <xdr:spPr>
        <a:xfrm>
          <a:off x="4280764" y="8194675"/>
          <a:ext cx="19999328" cy="7427422"/>
        </a:xfrm>
        <a:prstGeom prst="rect">
          <a:avLst/>
        </a:prstGeom>
        <a:ln>
          <a:solidFill>
            <a:schemeClr val="tx1"/>
          </a:solidFill>
        </a:ln>
      </xdr:spPr>
    </xdr:pic>
    <xdr:clientData/>
  </xdr:twoCellAnchor>
  <xdr:twoCellAnchor editAs="oneCell">
    <xdr:from>
      <xdr:col>2</xdr:col>
      <xdr:colOff>340178</xdr:colOff>
      <xdr:row>188</xdr:row>
      <xdr:rowOff>122463</xdr:rowOff>
    </xdr:from>
    <xdr:to>
      <xdr:col>29</xdr:col>
      <xdr:colOff>295842</xdr:colOff>
      <xdr:row>235</xdr:row>
      <xdr:rowOff>186963</xdr:rowOff>
    </xdr:to>
    <xdr:pic>
      <xdr:nvPicPr>
        <xdr:cNvPr id="2" name="Picture 1">
          <a:extLst>
            <a:ext uri="{FF2B5EF4-FFF2-40B4-BE49-F238E27FC236}">
              <a16:creationId xmlns:a16="http://schemas.microsoft.com/office/drawing/2014/main" id="{A2DB8C04-90FE-2633-26AD-25C1AE1CDBB1}"/>
            </a:ext>
          </a:extLst>
        </xdr:cNvPr>
        <xdr:cNvPicPr>
          <a:picLocks/>
        </xdr:cNvPicPr>
      </xdr:nvPicPr>
      <xdr:blipFill>
        <a:blip xmlns:r="http://schemas.openxmlformats.org/officeDocument/2006/relationships" r:embed="rId6"/>
        <a:stretch>
          <a:fillRect/>
        </a:stretch>
      </xdr:blipFill>
      <xdr:spPr>
        <a:xfrm>
          <a:off x="4163785" y="37011427"/>
          <a:ext cx="19645200" cy="901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444502</xdr:colOff>
      <xdr:row>0</xdr:row>
      <xdr:rowOff>852208</xdr:rowOff>
    </xdr:from>
    <xdr:to>
      <xdr:col>13</xdr:col>
      <xdr:colOff>354368</xdr:colOff>
      <xdr:row>3</xdr:row>
      <xdr:rowOff>154938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AA31AC2-729B-4EAF-92DD-3BD1E4E3770D}"/>
            </a:ext>
          </a:extLst>
        </xdr:cNvPr>
        <xdr:cNvSpPr/>
      </xdr:nvSpPr>
      <xdr:spPr>
        <a:xfrm>
          <a:off x="14238943" y="852208"/>
          <a:ext cx="2330337" cy="1443054"/>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156128</xdr:colOff>
      <xdr:row>2</xdr:row>
      <xdr:rowOff>107674</xdr:rowOff>
    </xdr:from>
    <xdr:to>
      <xdr:col>11</xdr:col>
      <xdr:colOff>79928</xdr:colOff>
      <xdr:row>8</xdr:row>
      <xdr:rowOff>27057</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7BBC123-C754-4232-A9D3-A861C61FB820}"/>
            </a:ext>
          </a:extLst>
        </xdr:cNvPr>
        <xdr:cNvSpPr/>
      </xdr:nvSpPr>
      <xdr:spPr>
        <a:xfrm>
          <a:off x="10169802" y="745435"/>
          <a:ext cx="2375452" cy="1012687"/>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0</xdr:row>
      <xdr:rowOff>597453</xdr:rowOff>
    </xdr:from>
    <xdr:to>
      <xdr:col>10</xdr:col>
      <xdr:colOff>610981</xdr:colOff>
      <xdr:row>6</xdr:row>
      <xdr:rowOff>71507</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1CCEA60A-05EC-496D-81D3-5B8A215AD0E1}"/>
            </a:ext>
          </a:extLst>
        </xdr:cNvPr>
        <xdr:cNvSpPr/>
      </xdr:nvSpPr>
      <xdr:spPr>
        <a:xfrm>
          <a:off x="11305485" y="597453"/>
          <a:ext cx="2648779" cy="1006337"/>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430119</xdr:colOff>
      <xdr:row>1</xdr:row>
      <xdr:rowOff>224118</xdr:rowOff>
    </xdr:from>
    <xdr:to>
      <xdr:col>10</xdr:col>
      <xdr:colOff>230226</xdr:colOff>
      <xdr:row>5</xdr:row>
      <xdr:rowOff>100853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AFC3117-C5DE-4336-AF3B-27319A2CBF1D}"/>
            </a:ext>
          </a:extLst>
        </xdr:cNvPr>
        <xdr:cNvSpPr/>
      </xdr:nvSpPr>
      <xdr:spPr>
        <a:xfrm>
          <a:off x="13216031" y="493059"/>
          <a:ext cx="2343842" cy="1143000"/>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478691</xdr:colOff>
      <xdr:row>0</xdr:row>
      <xdr:rowOff>459155</xdr:rowOff>
    </xdr:from>
    <xdr:to>
      <xdr:col>9</xdr:col>
      <xdr:colOff>402695</xdr:colOff>
      <xdr:row>6</xdr:row>
      <xdr:rowOff>36392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2A50987-55CF-4BB1-AF03-0FA9ED379444}"/>
            </a:ext>
          </a:extLst>
        </xdr:cNvPr>
        <xdr:cNvSpPr/>
      </xdr:nvSpPr>
      <xdr:spPr>
        <a:xfrm>
          <a:off x="8314591" y="459155"/>
          <a:ext cx="2362404" cy="1139337"/>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Home</a:t>
          </a:r>
          <a:r>
            <a:rPr lang="en-GB" sz="1100"/>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SO%20Master%20Files/PSO%202018-19/2018_19%20Calculation/Final%20Decision/Final%20Decision%20-CALCULATION%20_%202018-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IT Ref Prices"/>
      <sheetName val="Euribor"/>
      <sheetName val="Estimates 2018-19"/>
      <sheetName val="Actuals 2016-17"/>
      <sheetName val="Sheet2"/>
      <sheetName val="2016-17 R-factor"/>
      <sheetName val="2015-16 R-factor Correction"/>
      <sheetName val="Supplier Totals"/>
      <sheetName val="ESB Submission"/>
      <sheetName val="Totals"/>
      <sheetName val="Sheet3"/>
      <sheetName val="Breakdown"/>
      <sheetName val="Sheet1"/>
      <sheetName val="Pivot Tables"/>
      <sheetName val="Contacts"/>
      <sheetName val="Indicative Statements"/>
      <sheetName val="Actual Outurn"/>
      <sheetName val="BG Error"/>
      <sheetName val="Bad Debt"/>
    </sheetNames>
    <sheetDataSet>
      <sheetData sheetId="0" refreshError="1"/>
      <sheetData sheetId="1">
        <row r="23">
          <cell r="L23">
            <v>0.99670000000000003</v>
          </cell>
        </row>
        <row r="24">
          <cell r="L24">
            <v>0.99670000000000003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12B57-0B95-4205-890F-C2A2E7C3EE8E}">
  <dimension ref="A1:DA348"/>
  <sheetViews>
    <sheetView tabSelected="1" workbookViewId="0">
      <selection activeCell="B2" sqref="B2:J5"/>
    </sheetView>
  </sheetViews>
  <sheetFormatPr defaultRowHeight="15" x14ac:dyDescent="0.25"/>
  <cols>
    <col min="1" max="1" width="1.85546875" customWidth="1"/>
    <col min="2" max="2" width="16.140625" customWidth="1"/>
    <col min="3" max="3" width="20" customWidth="1"/>
    <col min="4" max="10" width="19.85546875" customWidth="1"/>
  </cols>
  <sheetData>
    <row r="1" spans="1:105" ht="7.5" customHeight="1" thickBot="1" x14ac:dyDescent="0.3">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row>
    <row r="2" spans="1:105" ht="14.45" customHeight="1" x14ac:dyDescent="0.25">
      <c r="A2" s="26"/>
      <c r="B2" s="211" t="s">
        <v>1017</v>
      </c>
      <c r="C2" s="212"/>
      <c r="D2" s="212"/>
      <c r="E2" s="212"/>
      <c r="F2" s="212"/>
      <c r="G2" s="212"/>
      <c r="H2" s="212"/>
      <c r="I2" s="212"/>
      <c r="J2" s="213"/>
      <c r="K2" s="28"/>
      <c r="L2" s="28"/>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row>
    <row r="3" spans="1:105" x14ac:dyDescent="0.25">
      <c r="A3" s="26"/>
      <c r="B3" s="214"/>
      <c r="C3" s="215"/>
      <c r="D3" s="215"/>
      <c r="E3" s="215"/>
      <c r="F3" s="215"/>
      <c r="G3" s="215"/>
      <c r="H3" s="215"/>
      <c r="I3" s="215"/>
      <c r="J3" s="216"/>
      <c r="K3" s="28"/>
      <c r="L3" s="28"/>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row>
    <row r="4" spans="1:105" x14ac:dyDescent="0.25">
      <c r="A4" s="26"/>
      <c r="B4" s="214"/>
      <c r="C4" s="215"/>
      <c r="D4" s="215"/>
      <c r="E4" s="215"/>
      <c r="F4" s="215"/>
      <c r="G4" s="215"/>
      <c r="H4" s="215"/>
      <c r="I4" s="215"/>
      <c r="J4" s="216"/>
      <c r="K4" s="28"/>
      <c r="L4" s="28"/>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row>
    <row r="5" spans="1:105" ht="15.75" thickBot="1" x14ac:dyDescent="0.3">
      <c r="A5" s="26"/>
      <c r="B5" s="217"/>
      <c r="C5" s="218"/>
      <c r="D5" s="218"/>
      <c r="E5" s="218"/>
      <c r="F5" s="218"/>
      <c r="G5" s="218"/>
      <c r="H5" s="218"/>
      <c r="I5" s="218"/>
      <c r="J5" s="219"/>
      <c r="K5" s="28"/>
      <c r="L5" s="28"/>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row>
    <row r="6" spans="1:105" ht="23.1" customHeight="1" thickBot="1" x14ac:dyDescent="0.3">
      <c r="A6" s="26"/>
      <c r="B6" s="220" t="s">
        <v>563</v>
      </c>
      <c r="C6" s="221"/>
      <c r="D6" s="220" t="s">
        <v>562</v>
      </c>
      <c r="E6" s="221"/>
      <c r="F6" s="221"/>
      <c r="G6" s="221"/>
      <c r="H6" s="221"/>
      <c r="I6" s="221"/>
      <c r="J6" s="231"/>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row>
    <row r="7" spans="1:105" ht="14.45" customHeight="1" x14ac:dyDescent="0.25">
      <c r="A7" s="26"/>
      <c r="B7" s="205" t="s">
        <v>841</v>
      </c>
      <c r="C7" s="222"/>
      <c r="D7" s="196" t="s">
        <v>632</v>
      </c>
      <c r="E7" s="197"/>
      <c r="F7" s="197"/>
      <c r="G7" s="197"/>
      <c r="H7" s="197"/>
      <c r="I7" s="197"/>
      <c r="J7" s="198"/>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row>
    <row r="8" spans="1:105" x14ac:dyDescent="0.25">
      <c r="A8" s="26"/>
      <c r="B8" s="207"/>
      <c r="C8" s="223"/>
      <c r="D8" s="199"/>
      <c r="E8" s="200"/>
      <c r="F8" s="200"/>
      <c r="G8" s="200"/>
      <c r="H8" s="200"/>
      <c r="I8" s="200"/>
      <c r="J8" s="201"/>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row>
    <row r="9" spans="1:105" ht="15.75" thickBot="1" x14ac:dyDescent="0.3">
      <c r="A9" s="26"/>
      <c r="B9" s="209"/>
      <c r="C9" s="224"/>
      <c r="D9" s="202"/>
      <c r="E9" s="203"/>
      <c r="F9" s="203"/>
      <c r="G9" s="203"/>
      <c r="H9" s="203"/>
      <c r="I9" s="203"/>
      <c r="J9" s="204"/>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row>
    <row r="10" spans="1:105" x14ac:dyDescent="0.25">
      <c r="A10" s="26"/>
      <c r="B10" s="225" t="s">
        <v>564</v>
      </c>
      <c r="C10" s="226"/>
      <c r="D10" s="196" t="s">
        <v>966</v>
      </c>
      <c r="E10" s="197"/>
      <c r="F10" s="197"/>
      <c r="G10" s="197"/>
      <c r="H10" s="197"/>
      <c r="I10" s="197"/>
      <c r="J10" s="198"/>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row>
    <row r="11" spans="1:105" x14ac:dyDescent="0.25">
      <c r="A11" s="26"/>
      <c r="B11" s="227"/>
      <c r="C11" s="228"/>
      <c r="D11" s="199"/>
      <c r="E11" s="200"/>
      <c r="F11" s="200"/>
      <c r="G11" s="200"/>
      <c r="H11" s="200"/>
      <c r="I11" s="200"/>
      <c r="J11" s="201"/>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row>
    <row r="12" spans="1:105" ht="15.75" thickBot="1" x14ac:dyDescent="0.3">
      <c r="A12" s="26"/>
      <c r="B12" s="229"/>
      <c r="C12" s="230"/>
      <c r="D12" s="202"/>
      <c r="E12" s="203"/>
      <c r="F12" s="203"/>
      <c r="G12" s="203"/>
      <c r="H12" s="203"/>
      <c r="I12" s="203"/>
      <c r="J12" s="204"/>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row>
    <row r="13" spans="1:105" x14ac:dyDescent="0.25">
      <c r="A13" s="26"/>
      <c r="B13" s="225" t="s">
        <v>565</v>
      </c>
      <c r="C13" s="226"/>
      <c r="D13" s="196" t="s">
        <v>967</v>
      </c>
      <c r="E13" s="197"/>
      <c r="F13" s="197"/>
      <c r="G13" s="197"/>
      <c r="H13" s="197"/>
      <c r="I13" s="197"/>
      <c r="J13" s="198"/>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row>
    <row r="14" spans="1:105" x14ac:dyDescent="0.25">
      <c r="A14" s="26"/>
      <c r="B14" s="227"/>
      <c r="C14" s="228"/>
      <c r="D14" s="199"/>
      <c r="E14" s="200"/>
      <c r="F14" s="200"/>
      <c r="G14" s="200"/>
      <c r="H14" s="200"/>
      <c r="I14" s="200"/>
      <c r="J14" s="201"/>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row>
    <row r="15" spans="1:105" ht="15.75" thickBot="1" x14ac:dyDescent="0.3">
      <c r="A15" s="26"/>
      <c r="B15" s="229"/>
      <c r="C15" s="230"/>
      <c r="D15" s="202"/>
      <c r="E15" s="203"/>
      <c r="F15" s="203"/>
      <c r="G15" s="203"/>
      <c r="H15" s="203"/>
      <c r="I15" s="203"/>
      <c r="J15" s="204"/>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row>
    <row r="16" spans="1:105" x14ac:dyDescent="0.25">
      <c r="A16" s="26"/>
      <c r="B16" s="225" t="s">
        <v>629</v>
      </c>
      <c r="C16" s="226"/>
      <c r="D16" s="196" t="s">
        <v>968</v>
      </c>
      <c r="E16" s="197"/>
      <c r="F16" s="197"/>
      <c r="G16" s="197"/>
      <c r="H16" s="197"/>
      <c r="I16" s="197"/>
      <c r="J16" s="198"/>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row>
    <row r="17" spans="1:103" x14ac:dyDescent="0.25">
      <c r="A17" s="26"/>
      <c r="B17" s="227"/>
      <c r="C17" s="228"/>
      <c r="D17" s="199"/>
      <c r="E17" s="200"/>
      <c r="F17" s="200"/>
      <c r="G17" s="200"/>
      <c r="H17" s="200"/>
      <c r="I17" s="200"/>
      <c r="J17" s="201"/>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row>
    <row r="18" spans="1:103" ht="15.75" thickBot="1" x14ac:dyDescent="0.3">
      <c r="A18" s="26"/>
      <c r="B18" s="229"/>
      <c r="C18" s="230"/>
      <c r="D18" s="202"/>
      <c r="E18" s="203"/>
      <c r="F18" s="203"/>
      <c r="G18" s="203"/>
      <c r="H18" s="203"/>
      <c r="I18" s="203"/>
      <c r="J18" s="204"/>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row>
    <row r="19" spans="1:103" ht="14.45" customHeight="1" x14ac:dyDescent="0.25">
      <c r="A19" s="26"/>
      <c r="B19" s="205" t="s">
        <v>840</v>
      </c>
      <c r="C19" s="206"/>
      <c r="D19" s="196" t="s">
        <v>969</v>
      </c>
      <c r="E19" s="197"/>
      <c r="F19" s="197"/>
      <c r="G19" s="197"/>
      <c r="H19" s="197"/>
      <c r="I19" s="197"/>
      <c r="J19" s="198"/>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row>
    <row r="20" spans="1:103" x14ac:dyDescent="0.25">
      <c r="A20" s="26"/>
      <c r="B20" s="207"/>
      <c r="C20" s="208"/>
      <c r="D20" s="199"/>
      <c r="E20" s="200"/>
      <c r="F20" s="200"/>
      <c r="G20" s="200"/>
      <c r="H20" s="200"/>
      <c r="I20" s="200"/>
      <c r="J20" s="201"/>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row>
    <row r="21" spans="1:103" ht="15.75" thickBot="1" x14ac:dyDescent="0.3">
      <c r="A21" s="26"/>
      <c r="B21" s="209"/>
      <c r="C21" s="210"/>
      <c r="D21" s="202"/>
      <c r="E21" s="203"/>
      <c r="F21" s="203"/>
      <c r="G21" s="203"/>
      <c r="H21" s="203"/>
      <c r="I21" s="203"/>
      <c r="J21" s="204"/>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row>
    <row r="22" spans="1:103" x14ac:dyDescent="0.25">
      <c r="A22" s="26"/>
      <c r="B22" s="205" t="s">
        <v>726</v>
      </c>
      <c r="C22" s="206"/>
      <c r="D22" s="196" t="s">
        <v>970</v>
      </c>
      <c r="E22" s="197"/>
      <c r="F22" s="197"/>
      <c r="G22" s="197"/>
      <c r="H22" s="197"/>
      <c r="I22" s="197"/>
      <c r="J22" s="198"/>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row>
    <row r="23" spans="1:103" x14ac:dyDescent="0.25">
      <c r="A23" s="26"/>
      <c r="B23" s="207"/>
      <c r="C23" s="208"/>
      <c r="D23" s="199"/>
      <c r="E23" s="200"/>
      <c r="F23" s="200"/>
      <c r="G23" s="200"/>
      <c r="H23" s="200"/>
      <c r="I23" s="200"/>
      <c r="J23" s="201"/>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row>
    <row r="24" spans="1:103" ht="15.75" thickBot="1" x14ac:dyDescent="0.3">
      <c r="A24" s="26"/>
      <c r="B24" s="209"/>
      <c r="C24" s="210"/>
      <c r="D24" s="202"/>
      <c r="E24" s="203"/>
      <c r="F24" s="203"/>
      <c r="G24" s="203"/>
      <c r="H24" s="203"/>
      <c r="I24" s="203"/>
      <c r="J24" s="204"/>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row>
    <row r="25" spans="1:103" x14ac:dyDescent="0.25">
      <c r="A25" s="26"/>
      <c r="B25" s="205" t="s">
        <v>839</v>
      </c>
      <c r="C25" s="206"/>
      <c r="D25" s="196" t="s">
        <v>971</v>
      </c>
      <c r="E25" s="197"/>
      <c r="F25" s="197"/>
      <c r="G25" s="197"/>
      <c r="H25" s="197"/>
      <c r="I25" s="197"/>
      <c r="J25" s="198"/>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row>
    <row r="26" spans="1:103" x14ac:dyDescent="0.25">
      <c r="A26" s="26"/>
      <c r="B26" s="207"/>
      <c r="C26" s="208"/>
      <c r="D26" s="199"/>
      <c r="E26" s="200"/>
      <c r="F26" s="200"/>
      <c r="G26" s="200"/>
      <c r="H26" s="200"/>
      <c r="I26" s="200"/>
      <c r="J26" s="201"/>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row>
    <row r="27" spans="1:103" ht="15.75" thickBot="1" x14ac:dyDescent="0.3">
      <c r="A27" s="26"/>
      <c r="B27" s="209"/>
      <c r="C27" s="210"/>
      <c r="D27" s="202"/>
      <c r="E27" s="203"/>
      <c r="F27" s="203"/>
      <c r="G27" s="203"/>
      <c r="H27" s="203"/>
      <c r="I27" s="203"/>
      <c r="J27" s="204"/>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row>
    <row r="28" spans="1:103" x14ac:dyDescent="0.25">
      <c r="A28" s="26"/>
      <c r="B28" s="205" t="s">
        <v>736</v>
      </c>
      <c r="C28" s="206"/>
      <c r="D28" s="196" t="s">
        <v>972</v>
      </c>
      <c r="E28" s="197"/>
      <c r="F28" s="197"/>
      <c r="G28" s="197"/>
      <c r="H28" s="197"/>
      <c r="I28" s="197"/>
      <c r="J28" s="198"/>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row>
    <row r="29" spans="1:103" x14ac:dyDescent="0.25">
      <c r="A29" s="26"/>
      <c r="B29" s="207"/>
      <c r="C29" s="208"/>
      <c r="D29" s="199"/>
      <c r="E29" s="200"/>
      <c r="F29" s="200"/>
      <c r="G29" s="200"/>
      <c r="H29" s="200"/>
      <c r="I29" s="200"/>
      <c r="J29" s="201"/>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row>
    <row r="30" spans="1:103" ht="15.75" thickBot="1" x14ac:dyDescent="0.3">
      <c r="A30" s="26"/>
      <c r="B30" s="209"/>
      <c r="C30" s="210"/>
      <c r="D30" s="202"/>
      <c r="E30" s="203"/>
      <c r="F30" s="203"/>
      <c r="G30" s="203"/>
      <c r="H30" s="203"/>
      <c r="I30" s="203"/>
      <c r="J30" s="204"/>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row>
    <row r="31" spans="1:103" x14ac:dyDescent="0.25">
      <c r="A31" s="26"/>
      <c r="B31" s="205" t="s">
        <v>973</v>
      </c>
      <c r="C31" s="206"/>
      <c r="D31" s="196" t="s">
        <v>974</v>
      </c>
      <c r="E31" s="197"/>
      <c r="F31" s="197"/>
      <c r="G31" s="197"/>
      <c r="H31" s="197"/>
      <c r="I31" s="197"/>
      <c r="J31" s="198"/>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row>
    <row r="32" spans="1:103" x14ac:dyDescent="0.25">
      <c r="A32" s="26"/>
      <c r="B32" s="207"/>
      <c r="C32" s="208"/>
      <c r="D32" s="199"/>
      <c r="E32" s="200"/>
      <c r="F32" s="200"/>
      <c r="G32" s="200"/>
      <c r="H32" s="200"/>
      <c r="I32" s="200"/>
      <c r="J32" s="201"/>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row>
    <row r="33" spans="1:103" ht="15.75" thickBot="1" x14ac:dyDescent="0.3">
      <c r="A33" s="26"/>
      <c r="B33" s="209"/>
      <c r="C33" s="210"/>
      <c r="D33" s="202"/>
      <c r="E33" s="203"/>
      <c r="F33" s="203"/>
      <c r="G33" s="203"/>
      <c r="H33" s="203"/>
      <c r="I33" s="203"/>
      <c r="J33" s="204"/>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row>
    <row r="34" spans="1:103" x14ac:dyDescent="0.25">
      <c r="A34" s="26"/>
      <c r="B34" s="205" t="s">
        <v>928</v>
      </c>
      <c r="C34" s="206"/>
      <c r="D34" s="196" t="s">
        <v>935</v>
      </c>
      <c r="E34" s="197"/>
      <c r="F34" s="197"/>
      <c r="G34" s="197"/>
      <c r="H34" s="197"/>
      <c r="I34" s="197"/>
      <c r="J34" s="198"/>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row>
    <row r="35" spans="1:103" x14ac:dyDescent="0.25">
      <c r="A35" s="26"/>
      <c r="B35" s="207"/>
      <c r="C35" s="208"/>
      <c r="D35" s="199"/>
      <c r="E35" s="200"/>
      <c r="F35" s="200"/>
      <c r="G35" s="200"/>
      <c r="H35" s="200"/>
      <c r="I35" s="200"/>
      <c r="J35" s="201"/>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row>
    <row r="36" spans="1:103" ht="15.75" thickBot="1" x14ac:dyDescent="0.3">
      <c r="A36" s="26"/>
      <c r="B36" s="209"/>
      <c r="C36" s="210"/>
      <c r="D36" s="202"/>
      <c r="E36" s="203"/>
      <c r="F36" s="203"/>
      <c r="G36" s="203"/>
      <c r="H36" s="203"/>
      <c r="I36" s="203"/>
      <c r="J36" s="204"/>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row>
    <row r="37" spans="1:103" x14ac:dyDescent="0.25">
      <c r="A37" s="26"/>
      <c r="B37" s="205" t="s">
        <v>934</v>
      </c>
      <c r="C37" s="206"/>
      <c r="D37" s="196" t="s">
        <v>975</v>
      </c>
      <c r="E37" s="197"/>
      <c r="F37" s="197"/>
      <c r="G37" s="197"/>
      <c r="H37" s="197"/>
      <c r="I37" s="197"/>
      <c r="J37" s="198"/>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row>
    <row r="38" spans="1:103" x14ac:dyDescent="0.25">
      <c r="A38" s="26"/>
      <c r="B38" s="207"/>
      <c r="C38" s="208"/>
      <c r="D38" s="199"/>
      <c r="E38" s="200"/>
      <c r="F38" s="200"/>
      <c r="G38" s="200"/>
      <c r="H38" s="200"/>
      <c r="I38" s="200"/>
      <c r="J38" s="201"/>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row>
    <row r="39" spans="1:103" ht="15.75" thickBot="1" x14ac:dyDescent="0.3">
      <c r="A39" s="26"/>
      <c r="B39" s="209"/>
      <c r="C39" s="210"/>
      <c r="D39" s="202"/>
      <c r="E39" s="203"/>
      <c r="F39" s="203"/>
      <c r="G39" s="203"/>
      <c r="H39" s="203"/>
      <c r="I39" s="203"/>
      <c r="J39" s="204"/>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row>
    <row r="40" spans="1:103" x14ac:dyDescent="0.25">
      <c r="A40" s="26"/>
      <c r="B40" s="205" t="s">
        <v>963</v>
      </c>
      <c r="C40" s="206"/>
      <c r="D40" s="196" t="s">
        <v>964</v>
      </c>
      <c r="E40" s="197"/>
      <c r="F40" s="197"/>
      <c r="G40" s="197"/>
      <c r="H40" s="197"/>
      <c r="I40" s="197"/>
      <c r="J40" s="198"/>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row>
    <row r="41" spans="1:103" x14ac:dyDescent="0.25">
      <c r="A41" s="26"/>
      <c r="B41" s="207"/>
      <c r="C41" s="208"/>
      <c r="D41" s="199"/>
      <c r="E41" s="200"/>
      <c r="F41" s="200"/>
      <c r="G41" s="200"/>
      <c r="H41" s="200"/>
      <c r="I41" s="200"/>
      <c r="J41" s="201"/>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row>
    <row r="42" spans="1:103" ht="15.75" thickBot="1" x14ac:dyDescent="0.3">
      <c r="A42" s="26"/>
      <c r="B42" s="209"/>
      <c r="C42" s="210"/>
      <c r="D42" s="202"/>
      <c r="E42" s="203"/>
      <c r="F42" s="203"/>
      <c r="G42" s="203"/>
      <c r="H42" s="203"/>
      <c r="I42" s="203"/>
      <c r="J42" s="204"/>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row>
    <row r="43" spans="1:103" x14ac:dyDescent="0.25">
      <c r="A43" s="26"/>
      <c r="B43" s="205" t="s">
        <v>953</v>
      </c>
      <c r="C43" s="206"/>
      <c r="D43" s="196" t="s">
        <v>965</v>
      </c>
      <c r="E43" s="197"/>
      <c r="F43" s="197"/>
      <c r="G43" s="197"/>
      <c r="H43" s="197"/>
      <c r="I43" s="197"/>
      <c r="J43" s="198"/>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row>
    <row r="44" spans="1:103" x14ac:dyDescent="0.25">
      <c r="A44" s="26"/>
      <c r="B44" s="207"/>
      <c r="C44" s="208"/>
      <c r="D44" s="199"/>
      <c r="E44" s="200"/>
      <c r="F44" s="200"/>
      <c r="G44" s="200"/>
      <c r="H44" s="200"/>
      <c r="I44" s="200"/>
      <c r="J44" s="201"/>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row>
    <row r="45" spans="1:103" ht="15.75" thickBot="1" x14ac:dyDescent="0.3">
      <c r="A45" s="26"/>
      <c r="B45" s="209"/>
      <c r="C45" s="210"/>
      <c r="D45" s="202"/>
      <c r="E45" s="203"/>
      <c r="F45" s="203"/>
      <c r="G45" s="203"/>
      <c r="H45" s="203"/>
      <c r="I45" s="203"/>
      <c r="J45" s="204"/>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row>
    <row r="46" spans="1:103"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row>
    <row r="47" spans="1:103"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row>
    <row r="48" spans="1:103"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row>
    <row r="49" spans="1:103"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row>
    <row r="50" spans="1:103"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row>
    <row r="51" spans="1:103"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row>
    <row r="52" spans="1:103"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row>
    <row r="53" spans="1:103"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row>
    <row r="54" spans="1:103"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row>
    <row r="55" spans="1:103"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row>
    <row r="56" spans="1:103"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row>
    <row r="57" spans="1:103"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row>
    <row r="58" spans="1:103"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row>
    <row r="59" spans="1:103"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row>
    <row r="60" spans="1:103"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row>
    <row r="61" spans="1:103"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row>
    <row r="62" spans="1:103"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row>
    <row r="63" spans="1:103"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row>
    <row r="64" spans="1:103" x14ac:dyDescent="0.25">
      <c r="A64" s="17"/>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row>
    <row r="65" spans="1:37" x14ac:dyDescent="0.25">
      <c r="A65" s="1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row>
    <row r="66" spans="1:37" x14ac:dyDescent="0.25">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row>
    <row r="67" spans="1:37" x14ac:dyDescent="0.25">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row>
    <row r="68" spans="1:37" x14ac:dyDescent="0.25">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row>
    <row r="69" spans="1:37" x14ac:dyDescent="0.25">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row>
    <row r="70" spans="1:37" x14ac:dyDescent="0.25">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row>
    <row r="71" spans="1:37"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row>
    <row r="72" spans="1:37"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row>
    <row r="73" spans="1:37"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row>
    <row r="74" spans="1:37"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row>
    <row r="75" spans="1:37"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row>
    <row r="76" spans="1:37"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row>
    <row r="77" spans="1:37"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row>
    <row r="78" spans="1:37"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row>
    <row r="79" spans="1:37"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row>
    <row r="80" spans="1:37"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row>
    <row r="81" spans="1:37"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row>
    <row r="82" spans="1:37"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row>
    <row r="83" spans="1:37"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row>
    <row r="84" spans="1:37"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row>
    <row r="85" spans="1:37"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row>
    <row r="86" spans="1:37"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row>
    <row r="87" spans="1:37"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row>
    <row r="88" spans="1:37"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row>
    <row r="89" spans="1:37"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row>
    <row r="90" spans="1:37"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row>
    <row r="91" spans="1:37"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row>
    <row r="92" spans="1:37"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row>
    <row r="93" spans="1:37"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row>
    <row r="94" spans="1:37"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row>
    <row r="95" spans="1:37"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row>
    <row r="96" spans="1:37"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row>
    <row r="97" spans="1:37"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row>
    <row r="98" spans="1:37"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row>
    <row r="99" spans="1:37"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row>
    <row r="100" spans="1:37"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row>
    <row r="101" spans="1:37"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row>
    <row r="102" spans="1:37"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row>
    <row r="103" spans="1:37"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row>
    <row r="104" spans="1:37"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row>
    <row r="105" spans="1:37"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row>
    <row r="106" spans="1:37"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row>
    <row r="107" spans="1:37"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row>
    <row r="108" spans="1:37"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row>
    <row r="109" spans="1:37"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row>
    <row r="110" spans="1:37"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row>
    <row r="111" spans="1:37"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row>
    <row r="112" spans="1:37"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row>
    <row r="113" spans="1:37"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row>
    <row r="114" spans="1:37"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row>
    <row r="115" spans="1:37"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row>
    <row r="116" spans="1:37"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row>
    <row r="117" spans="1:37"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row>
    <row r="118" spans="1:37"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row>
    <row r="119" spans="1:37"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row>
    <row r="120" spans="1:37"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row>
    <row r="121" spans="1:37"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row>
    <row r="122" spans="1:37"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row>
    <row r="123" spans="1:37"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row>
    <row r="124" spans="1:37"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row>
    <row r="125" spans="1:37"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row>
    <row r="126" spans="1:37"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row>
    <row r="127" spans="1:37"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row>
    <row r="128" spans="1:37"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row>
    <row r="129" spans="1:37"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row>
    <row r="130" spans="1:37"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row>
    <row r="131" spans="1:37"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row>
    <row r="132" spans="1:37"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row>
    <row r="133" spans="1:37"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row>
    <row r="134" spans="1:37"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row>
    <row r="135" spans="1:37"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row>
    <row r="136" spans="1:37"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row>
    <row r="137" spans="1:37"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row>
    <row r="138" spans="1:37"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row>
    <row r="139" spans="1:37"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row>
    <row r="140" spans="1:37"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row>
    <row r="141" spans="1:37"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row>
    <row r="142" spans="1:37"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row>
    <row r="143" spans="1:37"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row>
    <row r="144" spans="1:37"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row>
    <row r="145" spans="1:37"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row>
    <row r="146" spans="1:37"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row>
    <row r="147" spans="1:37"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row>
    <row r="148" spans="1:37"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row>
    <row r="149" spans="1:37"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row>
    <row r="150" spans="1:37"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row>
    <row r="151" spans="1:37"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row>
    <row r="152" spans="1:37"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row>
    <row r="153" spans="1:37"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row>
    <row r="154" spans="1:37"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row>
    <row r="155" spans="1:37"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row>
    <row r="156" spans="1:37"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row>
    <row r="157" spans="1:37"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row>
    <row r="158" spans="1:37"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row>
    <row r="159" spans="1:37"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row>
    <row r="160" spans="1:37"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row>
    <row r="161" spans="1:37"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row>
    <row r="162" spans="1:37"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row>
    <row r="163" spans="1:37"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row>
    <row r="164" spans="1:37"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row>
    <row r="165" spans="1:37"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row>
    <row r="166" spans="1:37"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row>
    <row r="167" spans="1:37"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row>
    <row r="168" spans="1:37"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row>
    <row r="169" spans="1:37"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row>
    <row r="170" spans="1:37"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row>
    <row r="171" spans="1:37"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row>
    <row r="172" spans="1:37"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row>
    <row r="173" spans="1:37"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row>
    <row r="174" spans="1:37"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row>
    <row r="175" spans="1:37"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row>
    <row r="176" spans="1:37"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row>
    <row r="177" spans="1:37"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row>
    <row r="178" spans="1:37"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row>
    <row r="179" spans="1:37"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row>
    <row r="180" spans="1:37"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row>
    <row r="181" spans="1:37"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row>
    <row r="182" spans="1:37"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row>
    <row r="183" spans="1:37"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row>
    <row r="184" spans="1:37"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row>
    <row r="185" spans="1:37"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row>
    <row r="186" spans="1:37"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row>
    <row r="187" spans="1:37"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row>
    <row r="188" spans="1:37"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row>
    <row r="189" spans="1:37"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row>
    <row r="190" spans="1:37"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row>
    <row r="191" spans="1:37"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row>
    <row r="192" spans="1:37"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row>
    <row r="193" spans="1:37"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row>
    <row r="194" spans="1:37"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row>
    <row r="195" spans="1:37"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row>
    <row r="196" spans="1:37"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row>
    <row r="197" spans="1:37"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row>
    <row r="198" spans="1:37"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row>
    <row r="199" spans="1:37"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row>
    <row r="200" spans="1:37"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row>
    <row r="201" spans="1:37"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row>
    <row r="202" spans="1:37"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row>
    <row r="203" spans="1:37"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row>
    <row r="204" spans="1:37"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row>
    <row r="205" spans="1:37"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row>
    <row r="206" spans="1:37"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row>
    <row r="207" spans="1:37"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row>
    <row r="208" spans="1:37"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row>
    <row r="209" spans="1:37"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row>
    <row r="210" spans="1:37"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row>
    <row r="211" spans="1:37"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row>
    <row r="212" spans="1:37"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row>
    <row r="213" spans="1:37"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row>
    <row r="214" spans="1:37"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row>
    <row r="215" spans="1:37"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row>
    <row r="216" spans="1:37"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row>
    <row r="217" spans="1:37"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row>
    <row r="218" spans="1:37"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row>
    <row r="219" spans="1:37"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row>
    <row r="220" spans="1:37"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row>
    <row r="221" spans="1:37"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row>
    <row r="222" spans="1:37"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row>
    <row r="223" spans="1:37"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row>
    <row r="224" spans="1:37"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row>
    <row r="225" spans="1:37"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row>
    <row r="226" spans="1:37"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row>
    <row r="227" spans="1:37"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row>
    <row r="228" spans="1:37"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row>
    <row r="229" spans="1:37"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row>
    <row r="230" spans="1:37"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row>
    <row r="231" spans="1:37"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row>
    <row r="232" spans="1:37"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row>
    <row r="233" spans="1:37"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row>
    <row r="234" spans="1:37"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row>
    <row r="235" spans="1:37"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row>
    <row r="236" spans="1:37"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row>
    <row r="237" spans="1:37"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row>
    <row r="238" spans="1:37"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row>
    <row r="239" spans="1:37"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row>
    <row r="240" spans="1:37"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row>
    <row r="241" spans="1:37"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row>
    <row r="242" spans="1:37"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row>
    <row r="243" spans="1:37"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row>
    <row r="244" spans="1:37"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row>
    <row r="245" spans="1:37"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row>
    <row r="246" spans="1:37"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row>
    <row r="247" spans="1:37"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row>
    <row r="248" spans="1:37"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row>
    <row r="249" spans="1:37"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row>
    <row r="250" spans="1:37"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row>
    <row r="251" spans="1:37"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row>
    <row r="252" spans="1:37"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row>
    <row r="253" spans="1:37"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row>
    <row r="254" spans="1:37"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row>
    <row r="255" spans="1:37"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row>
    <row r="256" spans="1:37"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row>
    <row r="257" spans="1:37"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row>
    <row r="258" spans="1:37"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row>
    <row r="259" spans="1:37"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row>
    <row r="260" spans="1:37"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row>
    <row r="261" spans="1:37"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row>
    <row r="262" spans="1:37"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row>
    <row r="263" spans="1:37"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row>
    <row r="264" spans="1:37"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row>
    <row r="265" spans="1:37"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row>
    <row r="266" spans="1:37"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row>
    <row r="267" spans="1:37"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row>
    <row r="268" spans="1:37"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row>
    <row r="269" spans="1:37"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row>
    <row r="270" spans="1:37"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row>
    <row r="271" spans="1:37"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row>
    <row r="272" spans="1:37"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row>
    <row r="273" spans="1:37"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row>
    <row r="274" spans="1:37"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row>
    <row r="275" spans="1:37"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row>
    <row r="276" spans="1:37"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row>
    <row r="277" spans="1:37"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row>
    <row r="278" spans="1:37"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row>
    <row r="279" spans="1:37"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row>
    <row r="280" spans="1:37"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row>
    <row r="281" spans="1:37"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row>
    <row r="282" spans="1:37"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row>
    <row r="283" spans="1:37"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row>
    <row r="284" spans="1:37"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row>
    <row r="285" spans="1:37"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row>
    <row r="286" spans="1:37"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row>
    <row r="287" spans="1:37"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row>
    <row r="288" spans="1:37"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row>
    <row r="289" spans="1:37"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row>
    <row r="290" spans="1:37"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row>
    <row r="291" spans="1:37"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row>
    <row r="292" spans="1:37"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row>
    <row r="293" spans="1:37"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row>
    <row r="294" spans="1:37"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row>
    <row r="295" spans="1:37"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row>
    <row r="296" spans="1:37"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row>
    <row r="297" spans="1:37"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row>
    <row r="298" spans="1:37"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row>
    <row r="299" spans="1:37"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row>
    <row r="300" spans="1:37"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row>
    <row r="301" spans="1:37"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row>
    <row r="302" spans="1:37"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row>
    <row r="303" spans="1:37"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row>
    <row r="304" spans="1:37"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row>
    <row r="305" spans="1:37"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row>
    <row r="306" spans="1:37"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row>
    <row r="307" spans="1:37"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row>
    <row r="308" spans="1:37"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row>
    <row r="309" spans="1:37"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row>
    <row r="310" spans="1:37"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row>
    <row r="311" spans="1:37"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row>
    <row r="312" spans="1:37"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row>
    <row r="313" spans="1:37"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row>
    <row r="314" spans="1:37"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row>
    <row r="315" spans="1:37"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row>
    <row r="316" spans="1:37"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row>
    <row r="317" spans="1:37"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row>
    <row r="318" spans="1:37"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row>
    <row r="319" spans="1:37"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row>
    <row r="320" spans="1:37"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row>
    <row r="321" spans="1:37"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row>
    <row r="322" spans="1:37"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row>
    <row r="323" spans="1:37"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row>
    <row r="324" spans="1:37"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row>
    <row r="325" spans="1:37"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row>
    <row r="326" spans="1:37"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row>
    <row r="327" spans="1:37"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row>
    <row r="328" spans="1:37"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row>
    <row r="329" spans="1:37"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row>
    <row r="330" spans="1:37"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row>
    <row r="331" spans="1:37"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row>
    <row r="332" spans="1:37"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row>
    <row r="333" spans="1:37"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row>
    <row r="334" spans="1:37"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row>
    <row r="335" spans="1:37"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row>
    <row r="336" spans="1:37"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row>
    <row r="337" spans="1:37"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row>
    <row r="338" spans="1:37"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row>
    <row r="339" spans="1:37"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row>
    <row r="340" spans="1:37"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row>
    <row r="341" spans="1:37"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row>
    <row r="342" spans="1:37"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row>
    <row r="343" spans="1:37" x14ac:dyDescent="0.25">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row>
    <row r="344" spans="1:37" x14ac:dyDescent="0.25">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row>
    <row r="345" spans="1:37" x14ac:dyDescent="0.25">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row>
    <row r="346" spans="1:37" x14ac:dyDescent="0.25">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row>
    <row r="347" spans="1:37" x14ac:dyDescent="0.25">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row>
    <row r="348" spans="1:37" x14ac:dyDescent="0.25">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row>
  </sheetData>
  <mergeCells count="29">
    <mergeCell ref="B43:C45"/>
    <mergeCell ref="D43:J45"/>
    <mergeCell ref="B37:C39"/>
    <mergeCell ref="D37:J39"/>
    <mergeCell ref="B40:C42"/>
    <mergeCell ref="D40:J42"/>
    <mergeCell ref="B2:J5"/>
    <mergeCell ref="B6:C6"/>
    <mergeCell ref="B7:C9"/>
    <mergeCell ref="D34:J36"/>
    <mergeCell ref="B34:C36"/>
    <mergeCell ref="B13:C15"/>
    <mergeCell ref="B19:C21"/>
    <mergeCell ref="D6:J6"/>
    <mergeCell ref="D7:J9"/>
    <mergeCell ref="D13:J15"/>
    <mergeCell ref="B16:C18"/>
    <mergeCell ref="D16:J18"/>
    <mergeCell ref="D19:J21"/>
    <mergeCell ref="B10:C12"/>
    <mergeCell ref="D10:J12"/>
    <mergeCell ref="B31:C33"/>
    <mergeCell ref="D31:J33"/>
    <mergeCell ref="B28:C30"/>
    <mergeCell ref="D28:J30"/>
    <mergeCell ref="D22:J24"/>
    <mergeCell ref="B25:C27"/>
    <mergeCell ref="D25:J27"/>
    <mergeCell ref="B22:C24"/>
  </mergeCells>
  <hyperlinks>
    <hyperlink ref="B13:C15" location="'Breakdown by Supplier'!A1" display="Breakdown by Supplier" xr:uid="{A8CE2BD4-0413-4086-A56D-7A323DF2C80E}"/>
    <hyperlink ref="B19:C21" location="'Actual PSO Costs by Supplier'!A1" display="Actual PSO Costs by Supplier" xr:uid="{189600EA-BE1B-4D6B-B75C-85956481A62E}"/>
    <hyperlink ref="B25:C27" location="'R-Factor by Supplier'!A1" display="Supplier R-Factor Payments" xr:uid="{E644858C-B412-4072-A10D-671F762966E5}"/>
    <hyperlink ref="B16:C18" location="'Graphical Breakdown by Supplier'!A1" display="Graphical Breakdown by Supplier" xr:uid="{FC10E0F8-65FD-484C-B92B-63E03211CBAA}"/>
    <hyperlink ref="B22:C24" location="'Actual PSO Costs by Generator'!A1" display="Actual PSO Cost by Generator" xr:uid="{6A2B2138-020B-4FAE-A317-7E3D16655A0F}"/>
    <hyperlink ref="B28:C30" location="'REFIT Start Dates &amp; End Dates'!A1" display="REFIT Start Dates &amp; End Dates" xr:uid="{3914C33D-73A4-43BC-AE04-3D30EDB147CC}"/>
    <hyperlink ref="B31:C33" location="'2021-22 RESS Ex-Ante Submission'!A1" display="2021-22 RESS Ex-Ante Submission" xr:uid="{8A7F5068-1A67-4944-AF98-160A9ADDED53}"/>
    <hyperlink ref="B10:C12" location="'Estimate vs. Actual Generation'!A2" display="Estimate vs. Actual Generation" xr:uid="{18A1EB59-8D76-4FB3-9BDF-354F1718DD2E}"/>
    <hyperlink ref="B7:C9" location="'Changes of PPA'!A1" display="Changes of PPA" xr:uid="{7270D0CF-4D2B-4A2E-B51D-1DD530952F31}"/>
    <hyperlink ref="B34:C36" location="'Historic Benchmark Prices'!A1" display="Historic Benchmark Prices" xr:uid="{A7C34A02-C176-4E52-99A4-ABAC01673E20}"/>
    <hyperlink ref="B37:C39" location="'HECHP Certification'!A1" display="HECHP Certification" xr:uid="{5C2F0CFA-3D13-4748-AC26-B0520EA1A0C7}"/>
    <hyperlink ref="B40:C42" location="'PSO Costs - Calender Year'!A1" display="PSO Costs - Calender Year" xr:uid="{170FB75F-633A-48E2-941B-D74FBFCDAE00}"/>
    <hyperlink ref="B43:C45" location="'Cost Allocation Model'!A1" display="PSO Cost Allocation Model Projections" xr:uid="{23222293-E3AE-4726-B9B2-221BBC224139}"/>
  </hyperlink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9C08D-27F2-48C2-96F3-A2226F5C24C4}">
  <dimension ref="A1:H12"/>
  <sheetViews>
    <sheetView workbookViewId="0">
      <selection activeCell="D23" sqref="D23"/>
    </sheetView>
  </sheetViews>
  <sheetFormatPr defaultRowHeight="15" x14ac:dyDescent="0.25"/>
  <cols>
    <col min="1" max="1" width="10.42578125" style="6" customWidth="1"/>
    <col min="2" max="2" width="30" style="6" customWidth="1"/>
    <col min="3" max="3" width="30.85546875" style="6" customWidth="1"/>
    <col min="4" max="4" width="22.5703125" customWidth="1"/>
    <col min="5" max="5" width="18.28515625" customWidth="1"/>
  </cols>
  <sheetData>
    <row r="1" spans="1:8" ht="38.1" customHeight="1" thickBot="1" x14ac:dyDescent="0.3">
      <c r="A1" s="127" t="s">
        <v>927</v>
      </c>
      <c r="B1" s="100" t="s">
        <v>925</v>
      </c>
      <c r="C1" s="113" t="s">
        <v>926</v>
      </c>
      <c r="D1" s="157" t="s">
        <v>952</v>
      </c>
      <c r="E1" s="123" t="s">
        <v>950</v>
      </c>
    </row>
    <row r="2" spans="1:8" ht="17.100000000000001" customHeight="1" x14ac:dyDescent="0.25">
      <c r="A2" s="158" t="s">
        <v>951</v>
      </c>
      <c r="B2" s="189">
        <v>66.099999999999994</v>
      </c>
      <c r="C2" s="162">
        <v>65.72</v>
      </c>
      <c r="D2" s="167">
        <f>C2-B2</f>
        <v>-0.37999999999999545</v>
      </c>
      <c r="E2" s="165">
        <v>53.3</v>
      </c>
    </row>
    <row r="3" spans="1:8" s="121" customFormat="1" ht="17.100000000000001" customHeight="1" x14ac:dyDescent="0.25">
      <c r="A3" s="128" t="s">
        <v>916</v>
      </c>
      <c r="B3" s="159">
        <v>57.68</v>
      </c>
      <c r="C3" s="163">
        <v>64.28</v>
      </c>
      <c r="D3" s="168">
        <f>C3-B3</f>
        <v>6.6000000000000014</v>
      </c>
      <c r="E3" s="166">
        <v>42.9</v>
      </c>
    </row>
    <row r="4" spans="1:8" s="121" customFormat="1" ht="17.100000000000001" customHeight="1" x14ac:dyDescent="0.25">
      <c r="A4" s="128" t="s">
        <v>917</v>
      </c>
      <c r="B4" s="160">
        <v>53.62</v>
      </c>
      <c r="C4" s="164">
        <v>57.17</v>
      </c>
      <c r="D4" s="169">
        <f t="shared" ref="D4:D9" si="0">C4-B4</f>
        <v>3.5500000000000043</v>
      </c>
      <c r="E4" s="146">
        <v>14.6</v>
      </c>
    </row>
    <row r="5" spans="1:8" s="121" customFormat="1" ht="17.100000000000001" customHeight="1" x14ac:dyDescent="0.25">
      <c r="A5" s="128" t="s">
        <v>918</v>
      </c>
      <c r="B5" s="160">
        <v>39.74</v>
      </c>
      <c r="C5" s="164">
        <v>52.25</v>
      </c>
      <c r="D5" s="169">
        <f t="shared" si="0"/>
        <v>12.509999999999998</v>
      </c>
      <c r="E5" s="146">
        <v>52.6</v>
      </c>
    </row>
    <row r="6" spans="1:8" s="121" customFormat="1" ht="17.100000000000001" customHeight="1" x14ac:dyDescent="0.25">
      <c r="A6" s="128" t="s">
        <v>919</v>
      </c>
      <c r="B6" s="160">
        <v>49.89</v>
      </c>
      <c r="C6" s="164">
        <v>43.26</v>
      </c>
      <c r="D6" s="169">
        <f t="shared" si="0"/>
        <v>-6.6300000000000026</v>
      </c>
      <c r="E6" s="146">
        <v>-114.9</v>
      </c>
    </row>
    <row r="7" spans="1:8" s="121" customFormat="1" ht="17.100000000000001" customHeight="1" x14ac:dyDescent="0.25">
      <c r="A7" s="128" t="s">
        <v>920</v>
      </c>
      <c r="B7" s="160">
        <v>58.53</v>
      </c>
      <c r="C7" s="164">
        <v>46.18</v>
      </c>
      <c r="D7" s="169">
        <f t="shared" si="0"/>
        <v>-12.350000000000001</v>
      </c>
      <c r="E7" s="146">
        <v>-185.93</v>
      </c>
    </row>
    <row r="8" spans="1:8" s="121" customFormat="1" ht="17.100000000000001" customHeight="1" x14ac:dyDescent="0.25">
      <c r="A8" s="128" t="s">
        <v>921</v>
      </c>
      <c r="B8" s="160">
        <v>56.83</v>
      </c>
      <c r="C8" s="164">
        <v>61.17</v>
      </c>
      <c r="D8" s="169">
        <f t="shared" si="0"/>
        <v>4.3400000000000034</v>
      </c>
      <c r="E8" s="146">
        <v>80.540000000000006</v>
      </c>
    </row>
    <row r="9" spans="1:8" s="121" customFormat="1" ht="17.100000000000001" customHeight="1" x14ac:dyDescent="0.25">
      <c r="A9" s="128" t="s">
        <v>922</v>
      </c>
      <c r="B9" s="160">
        <v>36.409999999999997</v>
      </c>
      <c r="C9" s="164">
        <v>57.37</v>
      </c>
      <c r="D9" s="169">
        <f t="shared" si="0"/>
        <v>20.96</v>
      </c>
      <c r="E9" s="146">
        <v>231.79</v>
      </c>
    </row>
    <row r="10" spans="1:8" s="121" customFormat="1" ht="17.100000000000001" customHeight="1" x14ac:dyDescent="0.25">
      <c r="A10" s="128" t="s">
        <v>923</v>
      </c>
      <c r="B10" s="160">
        <v>92.59</v>
      </c>
      <c r="C10" s="164">
        <v>53.66</v>
      </c>
      <c r="D10" s="169">
        <f>C10-B10</f>
        <v>-38.930000000000007</v>
      </c>
      <c r="E10" s="146">
        <v>-210.27</v>
      </c>
    </row>
    <row r="11" spans="1:8" s="121" customFormat="1" ht="17.100000000000001" customHeight="1" x14ac:dyDescent="0.25">
      <c r="A11" s="128" t="s">
        <v>924</v>
      </c>
      <c r="B11" s="160" t="s">
        <v>7</v>
      </c>
      <c r="C11" s="164">
        <v>98.73</v>
      </c>
      <c r="D11" s="169" t="s">
        <v>7</v>
      </c>
      <c r="E11" s="146" t="s">
        <v>7</v>
      </c>
      <c r="G11" s="119"/>
      <c r="H11" s="119"/>
    </row>
    <row r="12" spans="1:8" ht="15.75" thickBot="1" x14ac:dyDescent="0.3">
      <c r="A12" s="129" t="s">
        <v>990</v>
      </c>
      <c r="B12" s="161" t="s">
        <v>7</v>
      </c>
      <c r="C12" s="195">
        <v>341.25</v>
      </c>
      <c r="D12" s="188" t="s">
        <v>7</v>
      </c>
      <c r="E12" s="149" t="s">
        <v>7</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27570-74F5-483C-9ED2-B9E8E6D8753B}">
  <dimension ref="A1:KO146"/>
  <sheetViews>
    <sheetView topLeftCell="A28" workbookViewId="0">
      <selection activeCell="C57" sqref="C57"/>
    </sheetView>
  </sheetViews>
  <sheetFormatPr defaultRowHeight="15" x14ac:dyDescent="0.25"/>
  <cols>
    <col min="1" max="1" width="35.85546875" style="6" customWidth="1"/>
    <col min="2" max="2" width="39.85546875" style="6" bestFit="1" customWidth="1"/>
    <col min="3" max="3" width="71.5703125" style="6" bestFit="1" customWidth="1"/>
    <col min="4" max="4" width="13.85546875" style="6" bestFit="1" customWidth="1"/>
    <col min="15" max="16" width="9.140625" customWidth="1"/>
  </cols>
  <sheetData>
    <row r="1" spans="1:301" ht="58.5" customHeight="1" thickBot="1" x14ac:dyDescent="0.3">
      <c r="A1" s="106" t="s">
        <v>2</v>
      </c>
      <c r="B1" s="2" t="s">
        <v>842</v>
      </c>
      <c r="C1" s="2" t="s">
        <v>843</v>
      </c>
      <c r="D1" s="5" t="s">
        <v>844</v>
      </c>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c r="IY1" s="26"/>
      <c r="IZ1" s="26"/>
      <c r="JA1" s="26"/>
      <c r="JB1" s="26"/>
      <c r="JC1" s="26"/>
      <c r="JD1" s="26"/>
      <c r="JE1" s="26"/>
      <c r="JF1" s="26"/>
      <c r="JG1" s="26"/>
      <c r="JH1" s="26"/>
      <c r="JI1" s="26"/>
      <c r="JJ1" s="26"/>
      <c r="JK1" s="26"/>
      <c r="JL1" s="26"/>
      <c r="JM1" s="26"/>
      <c r="JN1" s="26"/>
      <c r="JO1" s="26"/>
      <c r="JP1" s="26"/>
      <c r="JQ1" s="26"/>
      <c r="JR1" s="26"/>
      <c r="JS1" s="26"/>
      <c r="JT1" s="26"/>
      <c r="JU1" s="26"/>
      <c r="JV1" s="26"/>
      <c r="JW1" s="26"/>
      <c r="JX1" s="26"/>
      <c r="JY1" s="26"/>
      <c r="JZ1" s="26"/>
      <c r="KA1" s="26"/>
      <c r="KB1" s="26"/>
      <c r="KC1" s="26"/>
      <c r="KD1" s="26"/>
      <c r="KE1" s="26"/>
      <c r="KF1" s="26"/>
      <c r="KG1" s="26"/>
      <c r="KH1" s="26"/>
      <c r="KI1" s="26"/>
      <c r="KJ1" s="26"/>
      <c r="KK1" s="26"/>
      <c r="KL1" s="26"/>
      <c r="KM1" s="26"/>
      <c r="KN1" s="26"/>
      <c r="KO1" s="26"/>
    </row>
    <row r="2" spans="1:301" x14ac:dyDescent="0.25">
      <c r="A2" s="107" t="s">
        <v>877</v>
      </c>
      <c r="B2" s="25" t="s">
        <v>845</v>
      </c>
      <c r="C2" s="25" t="s">
        <v>849</v>
      </c>
      <c r="D2" s="154" t="s">
        <v>912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row>
    <row r="3" spans="1:301" x14ac:dyDescent="0.25">
      <c r="A3" s="109" t="s">
        <v>878</v>
      </c>
      <c r="B3" s="18" t="s">
        <v>845</v>
      </c>
      <c r="C3" s="18" t="s">
        <v>850</v>
      </c>
      <c r="D3" s="155" t="s">
        <v>912</v>
      </c>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row>
    <row r="4" spans="1:301" x14ac:dyDescent="0.25">
      <c r="A4" s="109" t="s">
        <v>879</v>
      </c>
      <c r="B4" s="18" t="s">
        <v>845</v>
      </c>
      <c r="C4" s="18" t="s">
        <v>851</v>
      </c>
      <c r="D4" s="155" t="s">
        <v>912</v>
      </c>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c r="IU4" s="26"/>
      <c r="IV4" s="26"/>
      <c r="IW4" s="26"/>
      <c r="IX4" s="26"/>
      <c r="IY4" s="26"/>
      <c r="IZ4" s="26"/>
      <c r="JA4" s="26"/>
      <c r="JB4" s="26"/>
      <c r="JC4" s="26"/>
      <c r="JD4" s="26"/>
      <c r="JE4" s="26"/>
      <c r="JF4" s="26"/>
      <c r="JG4" s="26"/>
      <c r="JH4" s="26"/>
      <c r="JI4" s="26"/>
      <c r="JJ4" s="26"/>
      <c r="JK4" s="26"/>
      <c r="JL4" s="26"/>
      <c r="JM4" s="26"/>
      <c r="JN4" s="26"/>
      <c r="JO4" s="26"/>
      <c r="JP4" s="26"/>
      <c r="JQ4" s="26"/>
      <c r="JR4" s="26"/>
      <c r="JS4" s="26"/>
      <c r="JT4" s="26"/>
      <c r="JU4" s="26"/>
      <c r="JV4" s="26"/>
      <c r="JW4" s="26"/>
      <c r="JX4" s="26"/>
      <c r="JY4" s="26"/>
      <c r="JZ4" s="26"/>
      <c r="KA4" s="26"/>
      <c r="KB4" s="26"/>
      <c r="KC4" s="26"/>
      <c r="KD4" s="26"/>
      <c r="KE4" s="26"/>
      <c r="KF4" s="26"/>
      <c r="KG4" s="26"/>
      <c r="KH4" s="26"/>
      <c r="KI4" s="26"/>
      <c r="KJ4" s="26"/>
      <c r="KK4" s="26"/>
      <c r="KL4" s="26"/>
      <c r="KM4" s="26"/>
      <c r="KN4" s="26"/>
      <c r="KO4" s="26"/>
    </row>
    <row r="5" spans="1:301" x14ac:dyDescent="0.25">
      <c r="A5" s="109" t="s">
        <v>880</v>
      </c>
      <c r="B5" s="18" t="s">
        <v>580</v>
      </c>
      <c r="C5" s="18" t="s">
        <v>852</v>
      </c>
      <c r="D5" s="155" t="s">
        <v>912</v>
      </c>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c r="IU5" s="26"/>
      <c r="IV5" s="26"/>
      <c r="IW5" s="26"/>
      <c r="IX5" s="26"/>
      <c r="IY5" s="26"/>
      <c r="IZ5" s="26"/>
      <c r="JA5" s="26"/>
      <c r="JB5" s="26"/>
      <c r="JC5" s="26"/>
      <c r="JD5" s="26"/>
      <c r="JE5" s="26"/>
      <c r="JF5" s="26"/>
      <c r="JG5" s="26"/>
      <c r="JH5" s="26"/>
      <c r="JI5" s="26"/>
      <c r="JJ5" s="26"/>
      <c r="JK5" s="26"/>
      <c r="JL5" s="26"/>
      <c r="JM5" s="26"/>
      <c r="JN5" s="26"/>
      <c r="JO5" s="26"/>
      <c r="JP5" s="26"/>
      <c r="JQ5" s="26"/>
      <c r="JR5" s="26"/>
      <c r="JS5" s="26"/>
      <c r="JT5" s="26"/>
      <c r="JU5" s="26"/>
      <c r="JV5" s="26"/>
      <c r="JW5" s="26"/>
      <c r="JX5" s="26"/>
      <c r="JY5" s="26"/>
      <c r="JZ5" s="26"/>
      <c r="KA5" s="26"/>
      <c r="KB5" s="26"/>
      <c r="KC5" s="26"/>
      <c r="KD5" s="26"/>
      <c r="KE5" s="26"/>
      <c r="KF5" s="26"/>
      <c r="KG5" s="26"/>
      <c r="KH5" s="26"/>
      <c r="KI5" s="26"/>
      <c r="KJ5" s="26"/>
      <c r="KK5" s="26"/>
      <c r="KL5" s="26"/>
      <c r="KM5" s="26"/>
      <c r="KN5" s="26"/>
      <c r="KO5" s="26"/>
    </row>
    <row r="6" spans="1:301" x14ac:dyDescent="0.25">
      <c r="A6" s="109" t="s">
        <v>881</v>
      </c>
      <c r="B6" s="18" t="s">
        <v>580</v>
      </c>
      <c r="C6" s="18" t="s">
        <v>853</v>
      </c>
      <c r="D6" s="155" t="s">
        <v>912</v>
      </c>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row>
    <row r="7" spans="1:301" x14ac:dyDescent="0.25">
      <c r="A7" s="109" t="s">
        <v>882</v>
      </c>
      <c r="B7" s="18" t="s">
        <v>580</v>
      </c>
      <c r="C7" s="18" t="s">
        <v>854</v>
      </c>
      <c r="D7" s="155" t="s">
        <v>912</v>
      </c>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row>
    <row r="8" spans="1:301" x14ac:dyDescent="0.25">
      <c r="A8" s="109" t="s">
        <v>883</v>
      </c>
      <c r="B8" s="18" t="s">
        <v>580</v>
      </c>
      <c r="C8" s="18" t="s">
        <v>855</v>
      </c>
      <c r="D8" s="155" t="s">
        <v>912</v>
      </c>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row>
    <row r="9" spans="1:301" x14ac:dyDescent="0.25">
      <c r="A9" s="109" t="s">
        <v>884</v>
      </c>
      <c r="B9" s="18" t="s">
        <v>580</v>
      </c>
      <c r="C9" s="18" t="s">
        <v>856</v>
      </c>
      <c r="D9" s="155" t="s">
        <v>912</v>
      </c>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c r="IY9" s="26"/>
      <c r="IZ9" s="26"/>
      <c r="JA9" s="26"/>
      <c r="JB9" s="26"/>
      <c r="JC9" s="26"/>
      <c r="JD9" s="26"/>
      <c r="JE9" s="26"/>
      <c r="JF9" s="26"/>
      <c r="JG9" s="26"/>
      <c r="JH9" s="26"/>
      <c r="JI9" s="26"/>
      <c r="JJ9" s="26"/>
      <c r="JK9" s="26"/>
      <c r="JL9" s="26"/>
      <c r="JM9" s="26"/>
      <c r="JN9" s="26"/>
      <c r="JO9" s="26"/>
      <c r="JP9" s="26"/>
      <c r="JQ9" s="26"/>
      <c r="JR9" s="26"/>
      <c r="JS9" s="26"/>
      <c r="JT9" s="26"/>
      <c r="JU9" s="26"/>
      <c r="JV9" s="26"/>
      <c r="JW9" s="26"/>
      <c r="JX9" s="26"/>
      <c r="JY9" s="26"/>
      <c r="JZ9" s="26"/>
      <c r="KA9" s="26"/>
      <c r="KB9" s="26"/>
      <c r="KC9" s="26"/>
      <c r="KD9" s="26"/>
      <c r="KE9" s="26"/>
      <c r="KF9" s="26"/>
      <c r="KG9" s="26"/>
      <c r="KH9" s="26"/>
      <c r="KI9" s="26"/>
      <c r="KJ9" s="26"/>
      <c r="KK9" s="26"/>
      <c r="KL9" s="26"/>
      <c r="KM9" s="26"/>
      <c r="KN9" s="26"/>
      <c r="KO9" s="26"/>
    </row>
    <row r="10" spans="1:301" x14ac:dyDescent="0.25">
      <c r="A10" s="109" t="s">
        <v>885</v>
      </c>
      <c r="B10" s="18" t="s">
        <v>580</v>
      </c>
      <c r="C10" s="18" t="s">
        <v>857</v>
      </c>
      <c r="D10" s="155" t="s">
        <v>912</v>
      </c>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row>
    <row r="11" spans="1:301" x14ac:dyDescent="0.25">
      <c r="A11" s="109" t="s">
        <v>886</v>
      </c>
      <c r="B11" s="18" t="s">
        <v>580</v>
      </c>
      <c r="C11" s="18" t="s">
        <v>858</v>
      </c>
      <c r="D11" s="155" t="s">
        <v>912</v>
      </c>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row>
    <row r="12" spans="1:301" x14ac:dyDescent="0.25">
      <c r="A12" s="109" t="s">
        <v>887</v>
      </c>
      <c r="B12" s="18" t="s">
        <v>580</v>
      </c>
      <c r="C12" s="18" t="s">
        <v>859</v>
      </c>
      <c r="D12" s="155" t="s">
        <v>912</v>
      </c>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row>
    <row r="13" spans="1:301" x14ac:dyDescent="0.25">
      <c r="A13" s="109" t="s">
        <v>991</v>
      </c>
      <c r="B13" s="18" t="s">
        <v>580</v>
      </c>
      <c r="C13" s="18" t="s">
        <v>992</v>
      </c>
      <c r="D13" s="155" t="s">
        <v>913</v>
      </c>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row>
    <row r="14" spans="1:301" x14ac:dyDescent="0.25">
      <c r="A14" s="109" t="s">
        <v>891</v>
      </c>
      <c r="B14" s="18" t="s">
        <v>580</v>
      </c>
      <c r="C14" s="18" t="s">
        <v>860</v>
      </c>
      <c r="D14" s="155" t="s">
        <v>912</v>
      </c>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row>
    <row r="15" spans="1:301" x14ac:dyDescent="0.25">
      <c r="A15" s="109" t="s">
        <v>892</v>
      </c>
      <c r="B15" s="18" t="s">
        <v>580</v>
      </c>
      <c r="C15" s="18" t="s">
        <v>861</v>
      </c>
      <c r="D15" s="155" t="s">
        <v>912</v>
      </c>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row>
    <row r="16" spans="1:301" x14ac:dyDescent="0.25">
      <c r="A16" s="109" t="s">
        <v>893</v>
      </c>
      <c r="B16" s="18" t="s">
        <v>580</v>
      </c>
      <c r="C16" s="18" t="s">
        <v>862</v>
      </c>
      <c r="D16" s="155" t="s">
        <v>912</v>
      </c>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row>
    <row r="17" spans="1:301" x14ac:dyDescent="0.25">
      <c r="A17" s="109" t="s">
        <v>894</v>
      </c>
      <c r="B17" s="18" t="s">
        <v>580</v>
      </c>
      <c r="C17" s="18" t="s">
        <v>863</v>
      </c>
      <c r="D17" s="155" t="s">
        <v>912</v>
      </c>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row>
    <row r="18" spans="1:301" x14ac:dyDescent="0.25">
      <c r="A18" s="109" t="s">
        <v>895</v>
      </c>
      <c r="B18" s="18" t="s">
        <v>580</v>
      </c>
      <c r="C18" s="18" t="s">
        <v>863</v>
      </c>
      <c r="D18" s="155" t="s">
        <v>912</v>
      </c>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row>
    <row r="19" spans="1:301" x14ac:dyDescent="0.25">
      <c r="A19" s="109" t="s">
        <v>888</v>
      </c>
      <c r="B19" s="18" t="s">
        <v>580</v>
      </c>
      <c r="C19" s="18" t="s">
        <v>993</v>
      </c>
      <c r="D19" s="155" t="s">
        <v>912</v>
      </c>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row>
    <row r="20" spans="1:301" x14ac:dyDescent="0.25">
      <c r="A20" s="109" t="s">
        <v>889</v>
      </c>
      <c r="B20" s="18" t="s">
        <v>580</v>
      </c>
      <c r="C20" s="18" t="s">
        <v>994</v>
      </c>
      <c r="D20" s="155" t="s">
        <v>912</v>
      </c>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row>
    <row r="21" spans="1:301" x14ac:dyDescent="0.25">
      <c r="A21" s="109" t="s">
        <v>890</v>
      </c>
      <c r="B21" s="18" t="s">
        <v>580</v>
      </c>
      <c r="C21" s="18" t="s">
        <v>995</v>
      </c>
      <c r="D21" s="155" t="s">
        <v>912</v>
      </c>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row>
    <row r="22" spans="1:301" x14ac:dyDescent="0.25">
      <c r="A22" s="109" t="s">
        <v>996</v>
      </c>
      <c r="B22" s="18" t="s">
        <v>580</v>
      </c>
      <c r="C22" s="18" t="s">
        <v>997</v>
      </c>
      <c r="D22" s="155" t="s">
        <v>912</v>
      </c>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row>
    <row r="23" spans="1:301" x14ac:dyDescent="0.25">
      <c r="A23" s="109" t="s">
        <v>998</v>
      </c>
      <c r="B23" s="18" t="s">
        <v>580</v>
      </c>
      <c r="C23" s="18" t="s">
        <v>997</v>
      </c>
      <c r="D23" s="155" t="s">
        <v>912</v>
      </c>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row>
    <row r="24" spans="1:301" x14ac:dyDescent="0.25">
      <c r="A24" s="109" t="s">
        <v>896</v>
      </c>
      <c r="B24" s="18" t="s">
        <v>846</v>
      </c>
      <c r="C24" s="18" t="s">
        <v>864</v>
      </c>
      <c r="D24" s="155" t="s">
        <v>913</v>
      </c>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row>
    <row r="25" spans="1:301" x14ac:dyDescent="0.25">
      <c r="A25" s="109" t="s">
        <v>897</v>
      </c>
      <c r="B25" s="18" t="s">
        <v>847</v>
      </c>
      <c r="C25" s="18" t="s">
        <v>865</v>
      </c>
      <c r="D25" s="155" t="s">
        <v>912</v>
      </c>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row>
    <row r="26" spans="1:301" x14ac:dyDescent="0.25">
      <c r="A26" s="109" t="s">
        <v>898</v>
      </c>
      <c r="B26" s="18" t="s">
        <v>847</v>
      </c>
      <c r="C26" s="18" t="s">
        <v>866</v>
      </c>
      <c r="D26" s="155" t="s">
        <v>913</v>
      </c>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row>
    <row r="27" spans="1:301" x14ac:dyDescent="0.25">
      <c r="A27" s="109" t="s">
        <v>899</v>
      </c>
      <c r="B27" s="18" t="s">
        <v>847</v>
      </c>
      <c r="C27" s="18" t="s">
        <v>867</v>
      </c>
      <c r="D27" s="155" t="s">
        <v>912</v>
      </c>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row>
    <row r="28" spans="1:301" x14ac:dyDescent="0.25">
      <c r="A28" s="109" t="s">
        <v>900</v>
      </c>
      <c r="B28" s="18" t="s">
        <v>847</v>
      </c>
      <c r="C28" s="18" t="s">
        <v>868</v>
      </c>
      <c r="D28" s="155" t="s">
        <v>912</v>
      </c>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row>
    <row r="29" spans="1:301" x14ac:dyDescent="0.25">
      <c r="A29" s="109" t="s">
        <v>999</v>
      </c>
      <c r="B29" s="18" t="s">
        <v>847</v>
      </c>
      <c r="C29" s="18" t="s">
        <v>869</v>
      </c>
      <c r="D29" s="155" t="s">
        <v>912</v>
      </c>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row>
    <row r="30" spans="1:301" x14ac:dyDescent="0.25">
      <c r="A30" s="109" t="s">
        <v>1000</v>
      </c>
      <c r="B30" s="18" t="s">
        <v>847</v>
      </c>
      <c r="C30" s="18" t="s">
        <v>1001</v>
      </c>
      <c r="D30" s="155" t="s">
        <v>912</v>
      </c>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row>
    <row r="31" spans="1:301" x14ac:dyDescent="0.25">
      <c r="A31" s="109" t="s">
        <v>901</v>
      </c>
      <c r="B31" s="18" t="s">
        <v>847</v>
      </c>
      <c r="C31" s="18" t="s">
        <v>1002</v>
      </c>
      <c r="D31" s="155" t="s">
        <v>913</v>
      </c>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row>
    <row r="32" spans="1:301" x14ac:dyDescent="0.25">
      <c r="A32" s="109" t="s">
        <v>902</v>
      </c>
      <c r="B32" s="18" t="s">
        <v>149</v>
      </c>
      <c r="C32" s="18" t="s">
        <v>870</v>
      </c>
      <c r="D32" s="155" t="s">
        <v>912</v>
      </c>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row>
    <row r="33" spans="1:301" x14ac:dyDescent="0.25">
      <c r="A33" s="109" t="s">
        <v>903</v>
      </c>
      <c r="B33" s="18" t="s">
        <v>149</v>
      </c>
      <c r="C33" s="18" t="s">
        <v>871</v>
      </c>
      <c r="D33" s="155" t="s">
        <v>912</v>
      </c>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row>
    <row r="34" spans="1:301" x14ac:dyDescent="0.25">
      <c r="A34" s="109" t="s">
        <v>904</v>
      </c>
      <c r="B34" s="18" t="s">
        <v>149</v>
      </c>
      <c r="C34" s="18" t="s">
        <v>872</v>
      </c>
      <c r="D34" s="155" t="s">
        <v>912</v>
      </c>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row>
    <row r="35" spans="1:301" x14ac:dyDescent="0.25">
      <c r="A35" s="109" t="s">
        <v>1003</v>
      </c>
      <c r="B35" s="18" t="s">
        <v>149</v>
      </c>
      <c r="C35" s="18" t="s">
        <v>1004</v>
      </c>
      <c r="D35" s="155" t="s">
        <v>912</v>
      </c>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row>
    <row r="36" spans="1:301" x14ac:dyDescent="0.25">
      <c r="A36" s="109" t="s">
        <v>1005</v>
      </c>
      <c r="B36" s="18" t="s">
        <v>978</v>
      </c>
      <c r="C36" s="18" t="s">
        <v>1006</v>
      </c>
      <c r="D36" s="155" t="s">
        <v>913</v>
      </c>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row>
    <row r="37" spans="1:301" x14ac:dyDescent="0.25">
      <c r="A37" s="109" t="s">
        <v>905</v>
      </c>
      <c r="B37" s="18" t="s">
        <v>346</v>
      </c>
      <c r="C37" s="18" t="s">
        <v>873</v>
      </c>
      <c r="D37" s="155" t="s">
        <v>913</v>
      </c>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row>
    <row r="38" spans="1:301" x14ac:dyDescent="0.25">
      <c r="A38" s="109" t="s">
        <v>906</v>
      </c>
      <c r="B38" s="18" t="s">
        <v>593</v>
      </c>
      <c r="C38" s="18" t="s">
        <v>1007</v>
      </c>
      <c r="D38" s="155" t="s">
        <v>912</v>
      </c>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26"/>
      <c r="JH38" s="26"/>
      <c r="JI38" s="26"/>
      <c r="JJ38" s="26"/>
      <c r="JK38" s="26"/>
      <c r="JL38" s="26"/>
      <c r="JM38" s="26"/>
      <c r="JN38" s="26"/>
      <c r="JO38" s="26"/>
      <c r="JP38" s="26"/>
      <c r="JQ38" s="26"/>
      <c r="JR38" s="26"/>
      <c r="JS38" s="26"/>
      <c r="JT38" s="26"/>
      <c r="JU38" s="26"/>
      <c r="JV38" s="26"/>
      <c r="JW38" s="26"/>
      <c r="JX38" s="26"/>
      <c r="JY38" s="26"/>
      <c r="JZ38" s="26"/>
      <c r="KA38" s="26"/>
      <c r="KB38" s="26"/>
      <c r="KC38" s="26"/>
      <c r="KD38" s="26"/>
      <c r="KE38" s="26"/>
      <c r="KF38" s="26"/>
      <c r="KG38" s="26"/>
      <c r="KH38" s="26"/>
      <c r="KI38" s="26"/>
      <c r="KJ38" s="26"/>
      <c r="KK38" s="26"/>
      <c r="KL38" s="26"/>
      <c r="KM38" s="26"/>
      <c r="KN38" s="26"/>
      <c r="KO38" s="26"/>
    </row>
    <row r="39" spans="1:301" x14ac:dyDescent="0.25">
      <c r="A39" s="109" t="s">
        <v>1008</v>
      </c>
      <c r="B39" s="18" t="s">
        <v>593</v>
      </c>
      <c r="C39" s="18" t="s">
        <v>1009</v>
      </c>
      <c r="D39" s="155" t="s">
        <v>912</v>
      </c>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c r="JI39" s="26"/>
      <c r="JJ39" s="26"/>
      <c r="JK39" s="26"/>
      <c r="JL39" s="26"/>
      <c r="JM39" s="26"/>
      <c r="JN39" s="26"/>
      <c r="JO39" s="26"/>
      <c r="JP39" s="26"/>
      <c r="JQ39" s="26"/>
      <c r="JR39" s="26"/>
      <c r="JS39" s="26"/>
      <c r="JT39" s="26"/>
      <c r="JU39" s="26"/>
      <c r="JV39" s="26"/>
      <c r="JW39" s="26"/>
      <c r="JX39" s="26"/>
      <c r="JY39" s="26"/>
      <c r="JZ39" s="26"/>
      <c r="KA39" s="26"/>
      <c r="KB39" s="26"/>
      <c r="KC39" s="26"/>
      <c r="KD39" s="26"/>
      <c r="KE39" s="26"/>
      <c r="KF39" s="26"/>
      <c r="KG39" s="26"/>
      <c r="KH39" s="26"/>
      <c r="KI39" s="26"/>
      <c r="KJ39" s="26"/>
      <c r="KK39" s="26"/>
      <c r="KL39" s="26"/>
      <c r="KM39" s="26"/>
      <c r="KN39" s="26"/>
      <c r="KO39" s="26"/>
    </row>
    <row r="40" spans="1:301" x14ac:dyDescent="0.25">
      <c r="A40" s="109" t="s">
        <v>907</v>
      </c>
      <c r="B40" s="18" t="s">
        <v>593</v>
      </c>
      <c r="C40" s="18" t="s">
        <v>874</v>
      </c>
      <c r="D40" s="155" t="s">
        <v>913</v>
      </c>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26"/>
      <c r="JH40" s="26"/>
      <c r="JI40" s="26"/>
      <c r="JJ40" s="26"/>
      <c r="JK40" s="26"/>
      <c r="JL40" s="26"/>
      <c r="JM40" s="26"/>
      <c r="JN40" s="26"/>
      <c r="JO40" s="26"/>
      <c r="JP40" s="26"/>
      <c r="JQ40" s="26"/>
      <c r="JR40" s="26"/>
      <c r="JS40" s="26"/>
      <c r="JT40" s="26"/>
      <c r="JU40" s="26"/>
      <c r="JV40" s="26"/>
      <c r="JW40" s="26"/>
      <c r="JX40" s="26"/>
      <c r="JY40" s="26"/>
      <c r="JZ40" s="26"/>
      <c r="KA40" s="26"/>
      <c r="KB40" s="26"/>
      <c r="KC40" s="26"/>
      <c r="KD40" s="26"/>
      <c r="KE40" s="26"/>
      <c r="KF40" s="26"/>
      <c r="KG40" s="26"/>
      <c r="KH40" s="26"/>
      <c r="KI40" s="26"/>
      <c r="KJ40" s="26"/>
      <c r="KK40" s="26"/>
      <c r="KL40" s="26"/>
      <c r="KM40" s="26"/>
      <c r="KN40" s="26"/>
      <c r="KO40" s="26"/>
    </row>
    <row r="41" spans="1:301" x14ac:dyDescent="0.25">
      <c r="A41" s="109" t="s">
        <v>908</v>
      </c>
      <c r="B41" s="18" t="s">
        <v>593</v>
      </c>
      <c r="C41" s="18" t="s">
        <v>875</v>
      </c>
      <c r="D41" s="155" t="s">
        <v>913</v>
      </c>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26"/>
      <c r="JH41" s="26"/>
      <c r="JI41" s="26"/>
      <c r="JJ41" s="26"/>
      <c r="JK41" s="26"/>
      <c r="JL41" s="26"/>
      <c r="JM41" s="26"/>
      <c r="JN41" s="26"/>
      <c r="JO41" s="26"/>
      <c r="JP41" s="26"/>
      <c r="JQ41" s="26"/>
      <c r="JR41" s="26"/>
      <c r="JS41" s="26"/>
      <c r="JT41" s="26"/>
      <c r="JU41" s="26"/>
      <c r="JV41" s="26"/>
      <c r="JW41" s="26"/>
      <c r="JX41" s="26"/>
      <c r="JY41" s="26"/>
      <c r="JZ41" s="26"/>
      <c r="KA41" s="26"/>
      <c r="KB41" s="26"/>
      <c r="KC41" s="26"/>
      <c r="KD41" s="26"/>
      <c r="KE41" s="26"/>
      <c r="KF41" s="26"/>
      <c r="KG41" s="26"/>
      <c r="KH41" s="26"/>
      <c r="KI41" s="26"/>
      <c r="KJ41" s="26"/>
      <c r="KK41" s="26"/>
      <c r="KL41" s="26"/>
      <c r="KM41" s="26"/>
      <c r="KN41" s="26"/>
      <c r="KO41" s="26"/>
    </row>
    <row r="42" spans="1:301" x14ac:dyDescent="0.25">
      <c r="A42" s="109" t="s">
        <v>909</v>
      </c>
      <c r="B42" s="18" t="s">
        <v>452</v>
      </c>
      <c r="C42" s="18" t="s">
        <v>876</v>
      </c>
      <c r="D42" s="155" t="s">
        <v>912</v>
      </c>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row>
    <row r="43" spans="1:301" x14ac:dyDescent="0.25">
      <c r="A43" s="109" t="s">
        <v>910</v>
      </c>
      <c r="B43" s="18" t="s">
        <v>452</v>
      </c>
      <c r="C43" s="18" t="s">
        <v>876</v>
      </c>
      <c r="D43" s="155" t="s">
        <v>912</v>
      </c>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26"/>
      <c r="JH43" s="26"/>
      <c r="JI43" s="26"/>
      <c r="JJ43" s="26"/>
      <c r="JK43" s="26"/>
      <c r="JL43" s="26"/>
      <c r="JM43" s="26"/>
      <c r="JN43" s="26"/>
      <c r="JO43" s="26"/>
      <c r="JP43" s="26"/>
      <c r="JQ43" s="26"/>
      <c r="JR43" s="26"/>
      <c r="JS43" s="26"/>
      <c r="JT43" s="26"/>
      <c r="JU43" s="26"/>
      <c r="JV43" s="26"/>
      <c r="JW43" s="26"/>
      <c r="JX43" s="26"/>
      <c r="JY43" s="26"/>
      <c r="JZ43" s="26"/>
      <c r="KA43" s="26"/>
      <c r="KB43" s="26"/>
      <c r="KC43" s="26"/>
      <c r="KD43" s="26"/>
      <c r="KE43" s="26"/>
      <c r="KF43" s="26"/>
      <c r="KG43" s="26"/>
      <c r="KH43" s="26"/>
      <c r="KI43" s="26"/>
      <c r="KJ43" s="26"/>
      <c r="KK43" s="26"/>
      <c r="KL43" s="26"/>
      <c r="KM43" s="26"/>
      <c r="KN43" s="26"/>
      <c r="KO43" s="26"/>
    </row>
    <row r="44" spans="1:301" ht="15.75" thickBot="1" x14ac:dyDescent="0.3">
      <c r="A44" s="111" t="s">
        <v>911</v>
      </c>
      <c r="B44" s="22" t="s">
        <v>848</v>
      </c>
      <c r="C44" s="22" t="s">
        <v>488</v>
      </c>
      <c r="D44" s="156" t="s">
        <v>912</v>
      </c>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row>
    <row r="45" spans="1:301" x14ac:dyDescent="0.25">
      <c r="A45" s="74"/>
      <c r="B45" s="74"/>
      <c r="C45" s="74"/>
      <c r="D45" s="74"/>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row>
    <row r="46" spans="1:301" x14ac:dyDescent="0.25">
      <c r="A46" s="74"/>
      <c r="B46" s="74"/>
      <c r="C46" s="74"/>
      <c r="D46" s="74"/>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row>
    <row r="47" spans="1:301" x14ac:dyDescent="0.25">
      <c r="A47" s="74"/>
      <c r="B47" s="74"/>
      <c r="C47" s="74"/>
      <c r="D47" s="74"/>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row>
    <row r="48" spans="1:301" x14ac:dyDescent="0.25">
      <c r="A48" s="74"/>
      <c r="B48" s="74"/>
      <c r="C48" s="74"/>
      <c r="D48" s="74"/>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row>
    <row r="49" spans="1:301" x14ac:dyDescent="0.25">
      <c r="A49" s="74"/>
      <c r="B49" s="74"/>
      <c r="C49" s="74"/>
      <c r="D49" s="74"/>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26"/>
      <c r="JH49" s="26"/>
      <c r="JI49" s="26"/>
      <c r="JJ49" s="26"/>
      <c r="JK49" s="26"/>
      <c r="JL49" s="26"/>
      <c r="JM49" s="26"/>
      <c r="JN49" s="26"/>
      <c r="JO49" s="26"/>
      <c r="JP49" s="26"/>
      <c r="JQ49" s="26"/>
      <c r="JR49" s="26"/>
      <c r="JS49" s="26"/>
      <c r="JT49" s="26"/>
      <c r="JU49" s="26"/>
      <c r="JV49" s="26"/>
      <c r="JW49" s="26"/>
      <c r="JX49" s="26"/>
      <c r="JY49" s="26"/>
      <c r="JZ49" s="26"/>
      <c r="KA49" s="26"/>
      <c r="KB49" s="26"/>
      <c r="KC49" s="26"/>
      <c r="KD49" s="26"/>
      <c r="KE49" s="26"/>
      <c r="KF49" s="26"/>
      <c r="KG49" s="26"/>
      <c r="KH49" s="26"/>
      <c r="KI49" s="26"/>
      <c r="KJ49" s="26"/>
      <c r="KK49" s="26"/>
      <c r="KL49" s="26"/>
      <c r="KM49" s="26"/>
      <c r="KN49" s="26"/>
      <c r="KO49" s="26"/>
    </row>
    <row r="50" spans="1:301" x14ac:dyDescent="0.25">
      <c r="A50" s="74"/>
      <c r="B50" s="74"/>
      <c r="C50" s="74"/>
      <c r="D50" s="74"/>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row>
    <row r="51" spans="1:301" x14ac:dyDescent="0.25">
      <c r="A51" s="74"/>
      <c r="B51" s="74"/>
      <c r="C51" s="74"/>
      <c r="D51" s="74"/>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26"/>
      <c r="JH51" s="26"/>
      <c r="JI51" s="26"/>
      <c r="JJ51" s="26"/>
      <c r="JK51" s="26"/>
      <c r="JL51" s="26"/>
      <c r="JM51" s="26"/>
      <c r="JN51" s="26"/>
      <c r="JO51" s="26"/>
      <c r="JP51" s="26"/>
      <c r="JQ51" s="26"/>
      <c r="JR51" s="26"/>
      <c r="JS51" s="26"/>
      <c r="JT51" s="26"/>
      <c r="JU51" s="26"/>
      <c r="JV51" s="26"/>
      <c r="JW51" s="26"/>
      <c r="JX51" s="26"/>
      <c r="JY51" s="26"/>
      <c r="JZ51" s="26"/>
      <c r="KA51" s="26"/>
      <c r="KB51" s="26"/>
      <c r="KC51" s="26"/>
      <c r="KD51" s="26"/>
      <c r="KE51" s="26"/>
      <c r="KF51" s="26"/>
      <c r="KG51" s="26"/>
      <c r="KH51" s="26"/>
      <c r="KI51" s="26"/>
      <c r="KJ51" s="26"/>
      <c r="KK51" s="26"/>
      <c r="KL51" s="26"/>
      <c r="KM51" s="26"/>
      <c r="KN51" s="26"/>
      <c r="KO51" s="26"/>
    </row>
    <row r="52" spans="1:301" x14ac:dyDescent="0.25">
      <c r="A52" s="74"/>
      <c r="B52" s="74"/>
      <c r="C52" s="74"/>
      <c r="D52" s="74"/>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row>
    <row r="53" spans="1:301" x14ac:dyDescent="0.25">
      <c r="A53" s="74"/>
      <c r="B53" s="74"/>
      <c r="C53" s="74"/>
      <c r="D53" s="74"/>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row>
    <row r="54" spans="1:301" x14ac:dyDescent="0.25">
      <c r="A54" s="74"/>
      <c r="B54" s="74"/>
      <c r="C54" s="74"/>
      <c r="D54" s="74"/>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26"/>
      <c r="JH54" s="26"/>
      <c r="JI54" s="26"/>
      <c r="JJ54" s="26"/>
      <c r="JK54" s="26"/>
      <c r="JL54" s="26"/>
      <c r="JM54" s="26"/>
      <c r="JN54" s="26"/>
      <c r="JO54" s="26"/>
      <c r="JP54" s="26"/>
      <c r="JQ54" s="26"/>
      <c r="JR54" s="26"/>
      <c r="JS54" s="26"/>
      <c r="JT54" s="26"/>
      <c r="JU54" s="26"/>
      <c r="JV54" s="26"/>
      <c r="JW54" s="26"/>
      <c r="JX54" s="26"/>
      <c r="JY54" s="26"/>
      <c r="JZ54" s="26"/>
      <c r="KA54" s="26"/>
      <c r="KB54" s="26"/>
      <c r="KC54" s="26"/>
      <c r="KD54" s="26"/>
      <c r="KE54" s="26"/>
      <c r="KF54" s="26"/>
      <c r="KG54" s="26"/>
      <c r="KH54" s="26"/>
      <c r="KI54" s="26"/>
      <c r="KJ54" s="26"/>
      <c r="KK54" s="26"/>
      <c r="KL54" s="26"/>
      <c r="KM54" s="26"/>
      <c r="KN54" s="26"/>
      <c r="KO54" s="26"/>
    </row>
    <row r="55" spans="1:301" x14ac:dyDescent="0.25">
      <c r="A55" s="74"/>
      <c r="B55" s="74"/>
      <c r="C55" s="74"/>
      <c r="D55" s="74"/>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26"/>
      <c r="JH55" s="26"/>
      <c r="JI55" s="26"/>
      <c r="JJ55" s="26"/>
      <c r="JK55" s="26"/>
      <c r="JL55" s="26"/>
      <c r="JM55" s="26"/>
      <c r="JN55" s="26"/>
      <c r="JO55" s="26"/>
      <c r="JP55" s="26"/>
      <c r="JQ55" s="26"/>
      <c r="JR55" s="26"/>
      <c r="JS55" s="26"/>
      <c r="JT55" s="26"/>
      <c r="JU55" s="26"/>
      <c r="JV55" s="26"/>
      <c r="JW55" s="26"/>
      <c r="JX55" s="26"/>
      <c r="JY55" s="26"/>
      <c r="JZ55" s="26"/>
      <c r="KA55" s="26"/>
      <c r="KB55" s="26"/>
      <c r="KC55" s="26"/>
      <c r="KD55" s="26"/>
      <c r="KE55" s="26"/>
      <c r="KF55" s="26"/>
      <c r="KG55" s="26"/>
      <c r="KH55" s="26"/>
      <c r="KI55" s="26"/>
      <c r="KJ55" s="26"/>
      <c r="KK55" s="26"/>
      <c r="KL55" s="26"/>
      <c r="KM55" s="26"/>
      <c r="KN55" s="26"/>
      <c r="KO55" s="26"/>
    </row>
    <row r="56" spans="1:301" x14ac:dyDescent="0.25">
      <c r="A56" s="74"/>
      <c r="B56" s="74"/>
      <c r="C56" s="74"/>
      <c r="D56" s="74"/>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c r="IY56" s="26"/>
      <c r="IZ56" s="26"/>
      <c r="JA56" s="26"/>
      <c r="JB56" s="26"/>
      <c r="JC56" s="26"/>
      <c r="JD56" s="26"/>
      <c r="JE56" s="26"/>
      <c r="JF56" s="26"/>
      <c r="JG56" s="26"/>
      <c r="JH56" s="26"/>
      <c r="JI56" s="26"/>
      <c r="JJ56" s="26"/>
      <c r="JK56" s="26"/>
      <c r="JL56" s="26"/>
      <c r="JM56" s="26"/>
      <c r="JN56" s="26"/>
      <c r="JO56" s="26"/>
      <c r="JP56" s="26"/>
      <c r="JQ56" s="26"/>
      <c r="JR56" s="26"/>
      <c r="JS56" s="26"/>
      <c r="JT56" s="26"/>
      <c r="JU56" s="26"/>
      <c r="JV56" s="26"/>
      <c r="JW56" s="26"/>
      <c r="JX56" s="26"/>
      <c r="JY56" s="26"/>
      <c r="JZ56" s="26"/>
      <c r="KA56" s="26"/>
      <c r="KB56" s="26"/>
      <c r="KC56" s="26"/>
      <c r="KD56" s="26"/>
      <c r="KE56" s="26"/>
      <c r="KF56" s="26"/>
      <c r="KG56" s="26"/>
      <c r="KH56" s="26"/>
      <c r="KI56" s="26"/>
      <c r="KJ56" s="26"/>
      <c r="KK56" s="26"/>
      <c r="KL56" s="26"/>
      <c r="KM56" s="26"/>
      <c r="KN56" s="26"/>
      <c r="KO56" s="26"/>
    </row>
    <row r="57" spans="1:301" x14ac:dyDescent="0.25">
      <c r="A57" s="74"/>
      <c r="B57" s="74"/>
      <c r="C57" s="74"/>
      <c r="D57" s="74"/>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c r="IY57" s="26"/>
      <c r="IZ57" s="26"/>
      <c r="JA57" s="26"/>
      <c r="JB57" s="26"/>
      <c r="JC57" s="26"/>
      <c r="JD57" s="26"/>
      <c r="JE57" s="26"/>
      <c r="JF57" s="26"/>
      <c r="JG57" s="26"/>
      <c r="JH57" s="26"/>
      <c r="JI57" s="26"/>
      <c r="JJ57" s="26"/>
      <c r="JK57" s="26"/>
      <c r="JL57" s="26"/>
      <c r="JM57" s="26"/>
      <c r="JN57" s="26"/>
      <c r="JO57" s="26"/>
      <c r="JP57" s="26"/>
      <c r="JQ57" s="26"/>
      <c r="JR57" s="26"/>
      <c r="JS57" s="26"/>
      <c r="JT57" s="26"/>
      <c r="JU57" s="26"/>
      <c r="JV57" s="26"/>
      <c r="JW57" s="26"/>
      <c r="JX57" s="26"/>
      <c r="JY57" s="26"/>
      <c r="JZ57" s="26"/>
      <c r="KA57" s="26"/>
      <c r="KB57" s="26"/>
      <c r="KC57" s="26"/>
      <c r="KD57" s="26"/>
      <c r="KE57" s="26"/>
      <c r="KF57" s="26"/>
      <c r="KG57" s="26"/>
      <c r="KH57" s="26"/>
      <c r="KI57" s="26"/>
      <c r="KJ57" s="26"/>
      <c r="KK57" s="26"/>
      <c r="KL57" s="26"/>
      <c r="KM57" s="26"/>
      <c r="KN57" s="26"/>
      <c r="KO57" s="26"/>
    </row>
    <row r="58" spans="1:301" x14ac:dyDescent="0.25">
      <c r="A58" s="74"/>
      <c r="B58" s="74"/>
      <c r="C58" s="74"/>
      <c r="D58" s="74"/>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c r="IY58" s="26"/>
      <c r="IZ58" s="26"/>
      <c r="JA58" s="26"/>
      <c r="JB58" s="26"/>
      <c r="JC58" s="26"/>
      <c r="JD58" s="26"/>
      <c r="JE58" s="26"/>
      <c r="JF58" s="26"/>
      <c r="JG58" s="26"/>
      <c r="JH58" s="26"/>
      <c r="JI58" s="26"/>
      <c r="JJ58" s="26"/>
      <c r="JK58" s="26"/>
      <c r="JL58" s="26"/>
      <c r="JM58" s="26"/>
      <c r="JN58" s="26"/>
      <c r="JO58" s="26"/>
      <c r="JP58" s="26"/>
      <c r="JQ58" s="26"/>
      <c r="JR58" s="26"/>
      <c r="JS58" s="26"/>
      <c r="JT58" s="26"/>
      <c r="JU58" s="26"/>
      <c r="JV58" s="26"/>
      <c r="JW58" s="26"/>
      <c r="JX58" s="26"/>
      <c r="JY58" s="26"/>
      <c r="JZ58" s="26"/>
      <c r="KA58" s="26"/>
      <c r="KB58" s="26"/>
      <c r="KC58" s="26"/>
      <c r="KD58" s="26"/>
      <c r="KE58" s="26"/>
      <c r="KF58" s="26"/>
      <c r="KG58" s="26"/>
      <c r="KH58" s="26"/>
      <c r="KI58" s="26"/>
      <c r="KJ58" s="26"/>
      <c r="KK58" s="26"/>
      <c r="KL58" s="26"/>
      <c r="KM58" s="26"/>
      <c r="KN58" s="26"/>
      <c r="KO58" s="26"/>
    </row>
    <row r="59" spans="1:301" x14ac:dyDescent="0.25">
      <c r="A59" s="74"/>
      <c r="B59" s="74"/>
      <c r="C59" s="74"/>
      <c r="D59" s="74"/>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c r="IY59" s="26"/>
      <c r="IZ59" s="26"/>
      <c r="JA59" s="26"/>
      <c r="JB59" s="26"/>
      <c r="JC59" s="26"/>
      <c r="JD59" s="26"/>
      <c r="JE59" s="26"/>
      <c r="JF59" s="26"/>
      <c r="JG59" s="26"/>
      <c r="JH59" s="26"/>
      <c r="JI59" s="26"/>
      <c r="JJ59" s="26"/>
      <c r="JK59" s="26"/>
      <c r="JL59" s="26"/>
      <c r="JM59" s="26"/>
      <c r="JN59" s="26"/>
      <c r="JO59" s="26"/>
      <c r="JP59" s="26"/>
      <c r="JQ59" s="26"/>
      <c r="JR59" s="26"/>
      <c r="JS59" s="26"/>
      <c r="JT59" s="26"/>
      <c r="JU59" s="26"/>
      <c r="JV59" s="26"/>
      <c r="JW59" s="26"/>
      <c r="JX59" s="26"/>
      <c r="JY59" s="26"/>
      <c r="JZ59" s="26"/>
      <c r="KA59" s="26"/>
      <c r="KB59" s="26"/>
      <c r="KC59" s="26"/>
      <c r="KD59" s="26"/>
      <c r="KE59" s="26"/>
      <c r="KF59" s="26"/>
      <c r="KG59" s="26"/>
      <c r="KH59" s="26"/>
      <c r="KI59" s="26"/>
      <c r="KJ59" s="26"/>
      <c r="KK59" s="26"/>
      <c r="KL59" s="26"/>
      <c r="KM59" s="26"/>
      <c r="KN59" s="26"/>
      <c r="KO59" s="26"/>
    </row>
    <row r="60" spans="1:301" x14ac:dyDescent="0.25">
      <c r="A60" s="74"/>
      <c r="B60" s="74"/>
      <c r="C60" s="74"/>
      <c r="D60" s="74"/>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26"/>
      <c r="JH60" s="26"/>
      <c r="JI60" s="26"/>
      <c r="JJ60" s="26"/>
      <c r="JK60" s="26"/>
      <c r="JL60" s="26"/>
      <c r="JM60" s="26"/>
      <c r="JN60" s="26"/>
      <c r="JO60" s="26"/>
      <c r="JP60" s="26"/>
      <c r="JQ60" s="26"/>
      <c r="JR60" s="26"/>
      <c r="JS60" s="26"/>
      <c r="JT60" s="26"/>
      <c r="JU60" s="26"/>
      <c r="JV60" s="26"/>
      <c r="JW60" s="26"/>
      <c r="JX60" s="26"/>
      <c r="JY60" s="26"/>
      <c r="JZ60" s="26"/>
      <c r="KA60" s="26"/>
      <c r="KB60" s="26"/>
      <c r="KC60" s="26"/>
      <c r="KD60" s="26"/>
      <c r="KE60" s="26"/>
      <c r="KF60" s="26"/>
      <c r="KG60" s="26"/>
      <c r="KH60" s="26"/>
      <c r="KI60" s="26"/>
      <c r="KJ60" s="26"/>
      <c r="KK60" s="26"/>
      <c r="KL60" s="26"/>
      <c r="KM60" s="26"/>
      <c r="KN60" s="26"/>
      <c r="KO60" s="26"/>
    </row>
    <row r="61" spans="1:301" x14ac:dyDescent="0.25">
      <c r="A61" s="74"/>
      <c r="B61" s="74"/>
      <c r="C61" s="74"/>
      <c r="D61" s="74"/>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26"/>
      <c r="JH61" s="26"/>
      <c r="JI61" s="26"/>
      <c r="JJ61" s="26"/>
      <c r="JK61" s="26"/>
      <c r="JL61" s="26"/>
      <c r="JM61" s="26"/>
      <c r="JN61" s="26"/>
      <c r="JO61" s="26"/>
      <c r="JP61" s="26"/>
      <c r="JQ61" s="26"/>
      <c r="JR61" s="26"/>
      <c r="JS61" s="26"/>
      <c r="JT61" s="26"/>
      <c r="JU61" s="26"/>
      <c r="JV61" s="26"/>
      <c r="JW61" s="26"/>
      <c r="JX61" s="26"/>
      <c r="JY61" s="26"/>
      <c r="JZ61" s="26"/>
      <c r="KA61" s="26"/>
      <c r="KB61" s="26"/>
      <c r="KC61" s="26"/>
      <c r="KD61" s="26"/>
      <c r="KE61" s="26"/>
      <c r="KF61" s="26"/>
      <c r="KG61" s="26"/>
      <c r="KH61" s="26"/>
      <c r="KI61" s="26"/>
      <c r="KJ61" s="26"/>
      <c r="KK61" s="26"/>
      <c r="KL61" s="26"/>
      <c r="KM61" s="26"/>
      <c r="KN61" s="26"/>
      <c r="KO61" s="26"/>
    </row>
    <row r="62" spans="1:301" x14ac:dyDescent="0.25">
      <c r="A62" s="74"/>
      <c r="B62" s="74"/>
      <c r="C62" s="74"/>
      <c r="D62" s="74"/>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2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c r="IY62" s="26"/>
      <c r="IZ62" s="26"/>
      <c r="JA62" s="26"/>
      <c r="JB62" s="26"/>
      <c r="JC62" s="26"/>
      <c r="JD62" s="26"/>
      <c r="JE62" s="26"/>
      <c r="JF62" s="26"/>
      <c r="JG62" s="26"/>
      <c r="JH62" s="26"/>
      <c r="JI62" s="26"/>
      <c r="JJ62" s="26"/>
      <c r="JK62" s="26"/>
      <c r="JL62" s="26"/>
      <c r="JM62" s="26"/>
      <c r="JN62" s="26"/>
      <c r="JO62" s="26"/>
      <c r="JP62" s="26"/>
      <c r="JQ62" s="26"/>
      <c r="JR62" s="26"/>
      <c r="JS62" s="26"/>
      <c r="JT62" s="26"/>
      <c r="JU62" s="26"/>
      <c r="JV62" s="26"/>
      <c r="JW62" s="26"/>
      <c r="JX62" s="26"/>
      <c r="JY62" s="26"/>
      <c r="JZ62" s="26"/>
      <c r="KA62" s="26"/>
      <c r="KB62" s="26"/>
      <c r="KC62" s="26"/>
      <c r="KD62" s="26"/>
      <c r="KE62" s="26"/>
      <c r="KF62" s="26"/>
      <c r="KG62" s="26"/>
      <c r="KH62" s="26"/>
      <c r="KI62" s="26"/>
      <c r="KJ62" s="26"/>
      <c r="KK62" s="26"/>
      <c r="KL62" s="26"/>
      <c r="KM62" s="26"/>
      <c r="KN62" s="26"/>
      <c r="KO62" s="26"/>
    </row>
    <row r="63" spans="1:301" x14ac:dyDescent="0.25">
      <c r="A63" s="74"/>
      <c r="B63" s="74"/>
      <c r="C63" s="74"/>
      <c r="D63" s="74"/>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row>
    <row r="64" spans="1:301" x14ac:dyDescent="0.25">
      <c r="A64" s="74"/>
      <c r="B64" s="74"/>
      <c r="C64" s="74"/>
      <c r="D64" s="74"/>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c r="IY64" s="26"/>
      <c r="IZ64" s="26"/>
      <c r="JA64" s="26"/>
      <c r="JB64" s="26"/>
      <c r="JC64" s="26"/>
      <c r="JD64" s="26"/>
      <c r="JE64" s="26"/>
      <c r="JF64" s="26"/>
      <c r="JG64" s="26"/>
      <c r="JH64" s="26"/>
      <c r="JI64" s="26"/>
      <c r="JJ64" s="26"/>
      <c r="JK64" s="26"/>
      <c r="JL64" s="26"/>
      <c r="JM64" s="26"/>
      <c r="JN64" s="26"/>
      <c r="JO64" s="26"/>
      <c r="JP64" s="26"/>
      <c r="JQ64" s="26"/>
      <c r="JR64" s="26"/>
      <c r="JS64" s="26"/>
      <c r="JT64" s="26"/>
      <c r="JU64" s="26"/>
      <c r="JV64" s="26"/>
      <c r="JW64" s="26"/>
      <c r="JX64" s="26"/>
      <c r="JY64" s="26"/>
      <c r="JZ64" s="26"/>
      <c r="KA64" s="26"/>
      <c r="KB64" s="26"/>
      <c r="KC64" s="26"/>
      <c r="KD64" s="26"/>
      <c r="KE64" s="26"/>
      <c r="KF64" s="26"/>
      <c r="KG64" s="26"/>
      <c r="KH64" s="26"/>
      <c r="KI64" s="26"/>
      <c r="KJ64" s="26"/>
      <c r="KK64" s="26"/>
      <c r="KL64" s="26"/>
      <c r="KM64" s="26"/>
      <c r="KN64" s="26"/>
      <c r="KO64" s="26"/>
    </row>
    <row r="65" spans="1:301" x14ac:dyDescent="0.25">
      <c r="A65" s="74"/>
      <c r="B65" s="74"/>
      <c r="C65" s="74"/>
      <c r="D65" s="74"/>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26"/>
      <c r="JH65" s="26"/>
      <c r="JI65" s="26"/>
      <c r="JJ65" s="26"/>
      <c r="JK65" s="26"/>
      <c r="JL65" s="26"/>
      <c r="JM65" s="26"/>
      <c r="JN65" s="26"/>
      <c r="JO65" s="26"/>
      <c r="JP65" s="26"/>
      <c r="JQ65" s="26"/>
      <c r="JR65" s="26"/>
      <c r="JS65" s="26"/>
      <c r="JT65" s="26"/>
      <c r="JU65" s="26"/>
      <c r="JV65" s="26"/>
      <c r="JW65" s="26"/>
      <c r="JX65" s="26"/>
      <c r="JY65" s="26"/>
      <c r="JZ65" s="26"/>
      <c r="KA65" s="26"/>
      <c r="KB65" s="26"/>
      <c r="KC65" s="26"/>
      <c r="KD65" s="26"/>
      <c r="KE65" s="26"/>
      <c r="KF65" s="26"/>
      <c r="KG65" s="26"/>
      <c r="KH65" s="26"/>
      <c r="KI65" s="26"/>
      <c r="KJ65" s="26"/>
      <c r="KK65" s="26"/>
      <c r="KL65" s="26"/>
      <c r="KM65" s="26"/>
      <c r="KN65" s="26"/>
      <c r="KO65" s="26"/>
    </row>
    <row r="66" spans="1:301" x14ac:dyDescent="0.25">
      <c r="A66" s="74"/>
      <c r="B66" s="74"/>
      <c r="C66" s="74"/>
      <c r="D66" s="74"/>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26"/>
      <c r="JH66" s="26"/>
      <c r="JI66" s="26"/>
      <c r="JJ66" s="26"/>
      <c r="JK66" s="26"/>
      <c r="JL66" s="26"/>
      <c r="JM66" s="26"/>
      <c r="JN66" s="26"/>
      <c r="JO66" s="26"/>
      <c r="JP66" s="26"/>
      <c r="JQ66" s="26"/>
      <c r="JR66" s="26"/>
      <c r="JS66" s="26"/>
      <c r="JT66" s="26"/>
      <c r="JU66" s="26"/>
      <c r="JV66" s="26"/>
      <c r="JW66" s="26"/>
      <c r="JX66" s="26"/>
      <c r="JY66" s="26"/>
      <c r="JZ66" s="26"/>
      <c r="KA66" s="26"/>
      <c r="KB66" s="26"/>
      <c r="KC66" s="26"/>
      <c r="KD66" s="26"/>
      <c r="KE66" s="26"/>
      <c r="KF66" s="26"/>
      <c r="KG66" s="26"/>
      <c r="KH66" s="26"/>
      <c r="KI66" s="26"/>
      <c r="KJ66" s="26"/>
      <c r="KK66" s="26"/>
      <c r="KL66" s="26"/>
      <c r="KM66" s="26"/>
      <c r="KN66" s="26"/>
      <c r="KO66" s="26"/>
    </row>
    <row r="67" spans="1:301" x14ac:dyDescent="0.25">
      <c r="A67" s="74"/>
      <c r="B67" s="74"/>
      <c r="C67" s="74"/>
      <c r="D67" s="74"/>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26"/>
      <c r="JH67" s="26"/>
      <c r="JI67" s="26"/>
      <c r="JJ67" s="26"/>
      <c r="JK67" s="26"/>
      <c r="JL67" s="26"/>
      <c r="JM67" s="26"/>
      <c r="JN67" s="26"/>
      <c r="JO67" s="26"/>
      <c r="JP67" s="26"/>
      <c r="JQ67" s="26"/>
      <c r="JR67" s="26"/>
      <c r="JS67" s="26"/>
      <c r="JT67" s="26"/>
      <c r="JU67" s="26"/>
      <c r="JV67" s="26"/>
      <c r="JW67" s="26"/>
      <c r="JX67" s="26"/>
      <c r="JY67" s="26"/>
      <c r="JZ67" s="26"/>
      <c r="KA67" s="26"/>
      <c r="KB67" s="26"/>
      <c r="KC67" s="26"/>
      <c r="KD67" s="26"/>
      <c r="KE67" s="26"/>
      <c r="KF67" s="26"/>
      <c r="KG67" s="26"/>
      <c r="KH67" s="26"/>
      <c r="KI67" s="26"/>
      <c r="KJ67" s="26"/>
      <c r="KK67" s="26"/>
      <c r="KL67" s="26"/>
      <c r="KM67" s="26"/>
      <c r="KN67" s="26"/>
      <c r="KO67" s="26"/>
    </row>
    <row r="68" spans="1:301" x14ac:dyDescent="0.25">
      <c r="A68" s="74"/>
      <c r="B68" s="74"/>
      <c r="C68" s="74"/>
      <c r="D68" s="74"/>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26"/>
      <c r="JH68" s="26"/>
      <c r="JI68" s="26"/>
      <c r="JJ68" s="26"/>
      <c r="JK68" s="26"/>
      <c r="JL68" s="26"/>
      <c r="JM68" s="26"/>
      <c r="JN68" s="26"/>
      <c r="JO68" s="26"/>
      <c r="JP68" s="26"/>
      <c r="JQ68" s="26"/>
      <c r="JR68" s="26"/>
      <c r="JS68" s="26"/>
      <c r="JT68" s="26"/>
      <c r="JU68" s="26"/>
      <c r="JV68" s="26"/>
      <c r="JW68" s="26"/>
      <c r="JX68" s="26"/>
      <c r="JY68" s="26"/>
      <c r="JZ68" s="26"/>
      <c r="KA68" s="26"/>
      <c r="KB68" s="26"/>
      <c r="KC68" s="26"/>
      <c r="KD68" s="26"/>
      <c r="KE68" s="26"/>
      <c r="KF68" s="26"/>
      <c r="KG68" s="26"/>
      <c r="KH68" s="26"/>
      <c r="KI68" s="26"/>
      <c r="KJ68" s="26"/>
      <c r="KK68" s="26"/>
      <c r="KL68" s="26"/>
      <c r="KM68" s="26"/>
      <c r="KN68" s="26"/>
      <c r="KO68" s="26"/>
    </row>
    <row r="69" spans="1:301" x14ac:dyDescent="0.25">
      <c r="A69" s="74"/>
      <c r="B69" s="74"/>
      <c r="C69" s="74"/>
      <c r="D69" s="74"/>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26"/>
      <c r="JH69" s="26"/>
      <c r="JI69" s="26"/>
      <c r="JJ69" s="26"/>
      <c r="JK69" s="26"/>
      <c r="JL69" s="26"/>
      <c r="JM69" s="26"/>
      <c r="JN69" s="26"/>
      <c r="JO69" s="26"/>
      <c r="JP69" s="26"/>
      <c r="JQ69" s="26"/>
      <c r="JR69" s="26"/>
      <c r="JS69" s="26"/>
      <c r="JT69" s="26"/>
      <c r="JU69" s="26"/>
      <c r="JV69" s="26"/>
      <c r="JW69" s="26"/>
      <c r="JX69" s="26"/>
      <c r="JY69" s="26"/>
      <c r="JZ69" s="26"/>
      <c r="KA69" s="26"/>
      <c r="KB69" s="26"/>
      <c r="KC69" s="26"/>
      <c r="KD69" s="26"/>
      <c r="KE69" s="26"/>
      <c r="KF69" s="26"/>
      <c r="KG69" s="26"/>
      <c r="KH69" s="26"/>
      <c r="KI69" s="26"/>
      <c r="KJ69" s="26"/>
      <c r="KK69" s="26"/>
      <c r="KL69" s="26"/>
      <c r="KM69" s="26"/>
      <c r="KN69" s="26"/>
      <c r="KO69" s="26"/>
    </row>
    <row r="70" spans="1:301" x14ac:dyDescent="0.25">
      <c r="A70" s="74"/>
      <c r="B70" s="74"/>
      <c r="C70" s="74"/>
      <c r="D70" s="74"/>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26"/>
      <c r="JH70" s="26"/>
      <c r="JI70" s="26"/>
      <c r="JJ70" s="26"/>
      <c r="JK70" s="26"/>
      <c r="JL70" s="26"/>
      <c r="JM70" s="26"/>
      <c r="JN70" s="26"/>
      <c r="JO70" s="26"/>
      <c r="JP70" s="26"/>
      <c r="JQ70" s="26"/>
      <c r="JR70" s="26"/>
      <c r="JS70" s="26"/>
      <c r="JT70" s="26"/>
      <c r="JU70" s="26"/>
      <c r="JV70" s="26"/>
      <c r="JW70" s="26"/>
      <c r="JX70" s="26"/>
      <c r="JY70" s="26"/>
      <c r="JZ70" s="26"/>
      <c r="KA70" s="26"/>
      <c r="KB70" s="26"/>
      <c r="KC70" s="26"/>
      <c r="KD70" s="26"/>
      <c r="KE70" s="26"/>
      <c r="KF70" s="26"/>
      <c r="KG70" s="26"/>
      <c r="KH70" s="26"/>
      <c r="KI70" s="26"/>
      <c r="KJ70" s="26"/>
      <c r="KK70" s="26"/>
      <c r="KL70" s="26"/>
      <c r="KM70" s="26"/>
      <c r="KN70" s="26"/>
      <c r="KO70" s="26"/>
    </row>
    <row r="71" spans="1:301" x14ac:dyDescent="0.25">
      <c r="A71" s="74"/>
      <c r="B71" s="74"/>
      <c r="C71" s="74"/>
      <c r="D71" s="74"/>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26"/>
      <c r="JH71" s="26"/>
      <c r="JI71" s="26"/>
      <c r="JJ71" s="26"/>
      <c r="JK71" s="26"/>
      <c r="JL71" s="26"/>
      <c r="JM71" s="26"/>
      <c r="JN71" s="26"/>
      <c r="JO71" s="26"/>
      <c r="JP71" s="26"/>
      <c r="JQ71" s="26"/>
      <c r="JR71" s="26"/>
      <c r="JS71" s="26"/>
      <c r="JT71" s="26"/>
      <c r="JU71" s="26"/>
      <c r="JV71" s="26"/>
      <c r="JW71" s="26"/>
      <c r="JX71" s="26"/>
      <c r="JY71" s="26"/>
      <c r="JZ71" s="26"/>
      <c r="KA71" s="26"/>
      <c r="KB71" s="26"/>
      <c r="KC71" s="26"/>
      <c r="KD71" s="26"/>
      <c r="KE71" s="26"/>
      <c r="KF71" s="26"/>
      <c r="KG71" s="26"/>
      <c r="KH71" s="26"/>
      <c r="KI71" s="26"/>
      <c r="KJ71" s="26"/>
      <c r="KK71" s="26"/>
      <c r="KL71" s="26"/>
      <c r="KM71" s="26"/>
      <c r="KN71" s="26"/>
      <c r="KO71" s="26"/>
    </row>
    <row r="72" spans="1:301" x14ac:dyDescent="0.25">
      <c r="A72" s="74"/>
      <c r="B72" s="74"/>
      <c r="C72" s="74"/>
      <c r="D72" s="74"/>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26"/>
      <c r="JH72" s="26"/>
      <c r="JI72" s="26"/>
      <c r="JJ72" s="26"/>
      <c r="JK72" s="26"/>
      <c r="JL72" s="26"/>
      <c r="JM72" s="26"/>
      <c r="JN72" s="26"/>
      <c r="JO72" s="26"/>
      <c r="JP72" s="26"/>
      <c r="JQ72" s="26"/>
      <c r="JR72" s="26"/>
      <c r="JS72" s="26"/>
      <c r="JT72" s="26"/>
      <c r="JU72" s="26"/>
      <c r="JV72" s="26"/>
      <c r="JW72" s="26"/>
      <c r="JX72" s="26"/>
      <c r="JY72" s="26"/>
      <c r="JZ72" s="26"/>
      <c r="KA72" s="26"/>
      <c r="KB72" s="26"/>
      <c r="KC72" s="26"/>
      <c r="KD72" s="26"/>
      <c r="KE72" s="26"/>
      <c r="KF72" s="26"/>
      <c r="KG72" s="26"/>
      <c r="KH72" s="26"/>
      <c r="KI72" s="26"/>
      <c r="KJ72" s="26"/>
      <c r="KK72" s="26"/>
      <c r="KL72" s="26"/>
      <c r="KM72" s="26"/>
      <c r="KN72" s="26"/>
      <c r="KO72" s="26"/>
    </row>
    <row r="73" spans="1:301" x14ac:dyDescent="0.25">
      <c r="A73" s="74"/>
      <c r="B73" s="74"/>
      <c r="C73" s="74"/>
      <c r="D73" s="74"/>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26"/>
      <c r="JH73" s="26"/>
      <c r="JI73" s="26"/>
      <c r="JJ73" s="26"/>
      <c r="JK73" s="26"/>
      <c r="JL73" s="26"/>
      <c r="JM73" s="26"/>
      <c r="JN73" s="26"/>
      <c r="JO73" s="26"/>
      <c r="JP73" s="26"/>
      <c r="JQ73" s="26"/>
      <c r="JR73" s="26"/>
      <c r="JS73" s="26"/>
      <c r="JT73" s="26"/>
      <c r="JU73" s="26"/>
      <c r="JV73" s="26"/>
      <c r="JW73" s="26"/>
      <c r="JX73" s="26"/>
      <c r="JY73" s="26"/>
      <c r="JZ73" s="26"/>
      <c r="KA73" s="26"/>
      <c r="KB73" s="26"/>
      <c r="KC73" s="26"/>
      <c r="KD73" s="26"/>
      <c r="KE73" s="26"/>
      <c r="KF73" s="26"/>
      <c r="KG73" s="26"/>
      <c r="KH73" s="26"/>
      <c r="KI73" s="26"/>
      <c r="KJ73" s="26"/>
      <c r="KK73" s="26"/>
      <c r="KL73" s="26"/>
      <c r="KM73" s="26"/>
      <c r="KN73" s="26"/>
      <c r="KO73" s="26"/>
    </row>
    <row r="74" spans="1:301" x14ac:dyDescent="0.25">
      <c r="A74" s="74"/>
      <c r="B74" s="74"/>
      <c r="C74" s="74"/>
      <c r="D74" s="74"/>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26"/>
      <c r="JH74" s="26"/>
      <c r="JI74" s="26"/>
      <c r="JJ74" s="26"/>
      <c r="JK74" s="26"/>
      <c r="JL74" s="26"/>
      <c r="JM74" s="26"/>
      <c r="JN74" s="26"/>
      <c r="JO74" s="26"/>
      <c r="JP74" s="26"/>
      <c r="JQ74" s="26"/>
      <c r="JR74" s="26"/>
      <c r="JS74" s="26"/>
      <c r="JT74" s="26"/>
      <c r="JU74" s="26"/>
      <c r="JV74" s="26"/>
      <c r="JW74" s="26"/>
      <c r="JX74" s="26"/>
      <c r="JY74" s="26"/>
      <c r="JZ74" s="26"/>
      <c r="KA74" s="26"/>
      <c r="KB74" s="26"/>
      <c r="KC74" s="26"/>
      <c r="KD74" s="26"/>
      <c r="KE74" s="26"/>
      <c r="KF74" s="26"/>
      <c r="KG74" s="26"/>
      <c r="KH74" s="26"/>
      <c r="KI74" s="26"/>
      <c r="KJ74" s="26"/>
      <c r="KK74" s="26"/>
      <c r="KL74" s="26"/>
      <c r="KM74" s="26"/>
      <c r="KN74" s="26"/>
      <c r="KO74" s="26"/>
    </row>
    <row r="75" spans="1:301" x14ac:dyDescent="0.25">
      <c r="A75" s="74"/>
      <c r="B75" s="74"/>
      <c r="C75" s="74"/>
      <c r="D75" s="74"/>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row>
    <row r="76" spans="1:301" x14ac:dyDescent="0.25">
      <c r="A76" s="74"/>
      <c r="B76" s="74"/>
      <c r="C76" s="74"/>
      <c r="D76" s="74"/>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26"/>
      <c r="JH76" s="26"/>
      <c r="JI76" s="26"/>
      <c r="JJ76" s="26"/>
      <c r="JK76" s="26"/>
      <c r="JL76" s="26"/>
      <c r="JM76" s="26"/>
      <c r="JN76" s="26"/>
      <c r="JO76" s="26"/>
      <c r="JP76" s="26"/>
      <c r="JQ76" s="26"/>
      <c r="JR76" s="26"/>
      <c r="JS76" s="26"/>
      <c r="JT76" s="26"/>
      <c r="JU76" s="26"/>
      <c r="JV76" s="26"/>
      <c r="JW76" s="26"/>
      <c r="JX76" s="26"/>
      <c r="JY76" s="26"/>
      <c r="JZ76" s="26"/>
      <c r="KA76" s="26"/>
      <c r="KB76" s="26"/>
      <c r="KC76" s="26"/>
      <c r="KD76" s="26"/>
      <c r="KE76" s="26"/>
      <c r="KF76" s="26"/>
      <c r="KG76" s="26"/>
      <c r="KH76" s="26"/>
      <c r="KI76" s="26"/>
      <c r="KJ76" s="26"/>
      <c r="KK76" s="26"/>
      <c r="KL76" s="26"/>
      <c r="KM76" s="26"/>
      <c r="KN76" s="26"/>
      <c r="KO76" s="26"/>
    </row>
    <row r="77" spans="1:301" x14ac:dyDescent="0.25">
      <c r="A77" s="74"/>
      <c r="B77" s="74"/>
      <c r="C77" s="74"/>
      <c r="D77" s="74"/>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row>
    <row r="78" spans="1:301" x14ac:dyDescent="0.25">
      <c r="A78" s="74"/>
      <c r="B78" s="74"/>
      <c r="C78" s="74"/>
      <c r="D78" s="74"/>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row>
    <row r="79" spans="1:301" x14ac:dyDescent="0.25">
      <c r="A79" s="74"/>
      <c r="B79" s="74"/>
      <c r="C79" s="74"/>
      <c r="D79" s="74"/>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row>
    <row r="80" spans="1:301" x14ac:dyDescent="0.25">
      <c r="A80" s="74"/>
      <c r="B80" s="74"/>
      <c r="C80" s="74"/>
      <c r="D80" s="74"/>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row>
    <row r="81" spans="1:301" x14ac:dyDescent="0.25">
      <c r="A81" s="74"/>
      <c r="B81" s="74"/>
      <c r="C81" s="74"/>
      <c r="D81" s="74"/>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row>
    <row r="82" spans="1:301" x14ac:dyDescent="0.25">
      <c r="A82" s="74"/>
      <c r="B82" s="74"/>
      <c r="C82" s="74"/>
      <c r="D82" s="74"/>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row>
    <row r="83" spans="1:301" x14ac:dyDescent="0.25">
      <c r="A83" s="74"/>
      <c r="B83" s="74"/>
      <c r="C83" s="74"/>
      <c r="D83" s="74"/>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row>
    <row r="84" spans="1:301" x14ac:dyDescent="0.25">
      <c r="A84" s="74"/>
      <c r="B84" s="74"/>
      <c r="C84" s="74"/>
      <c r="D84" s="74"/>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row>
    <row r="85" spans="1:301" x14ac:dyDescent="0.25">
      <c r="A85" s="74"/>
      <c r="B85" s="74"/>
      <c r="C85" s="74"/>
      <c r="D85" s="74"/>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row>
    <row r="86" spans="1:301" x14ac:dyDescent="0.25">
      <c r="A86" s="74"/>
      <c r="B86" s="74"/>
      <c r="C86" s="74"/>
      <c r="D86" s="74"/>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row>
    <row r="87" spans="1:301" x14ac:dyDescent="0.25">
      <c r="A87" s="74"/>
      <c r="B87" s="74"/>
      <c r="C87" s="74"/>
      <c r="D87" s="74"/>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row>
    <row r="88" spans="1:301" x14ac:dyDescent="0.25">
      <c r="A88" s="74"/>
      <c r="B88" s="74"/>
      <c r="C88" s="74"/>
      <c r="D88" s="74"/>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26"/>
      <c r="JH88" s="26"/>
      <c r="JI88" s="26"/>
      <c r="JJ88" s="26"/>
      <c r="JK88" s="26"/>
      <c r="JL88" s="26"/>
      <c r="JM88" s="26"/>
      <c r="JN88" s="26"/>
      <c r="JO88" s="26"/>
      <c r="JP88" s="26"/>
      <c r="JQ88" s="26"/>
      <c r="JR88" s="26"/>
      <c r="JS88" s="26"/>
      <c r="JT88" s="26"/>
      <c r="JU88" s="26"/>
      <c r="JV88" s="26"/>
      <c r="JW88" s="26"/>
      <c r="JX88" s="26"/>
      <c r="JY88" s="26"/>
      <c r="JZ88" s="26"/>
      <c r="KA88" s="26"/>
      <c r="KB88" s="26"/>
      <c r="KC88" s="26"/>
      <c r="KD88" s="26"/>
      <c r="KE88" s="26"/>
      <c r="KF88" s="26"/>
      <c r="KG88" s="26"/>
      <c r="KH88" s="26"/>
      <c r="KI88" s="26"/>
      <c r="KJ88" s="26"/>
      <c r="KK88" s="26"/>
      <c r="KL88" s="26"/>
      <c r="KM88" s="26"/>
      <c r="KN88" s="26"/>
      <c r="KO88" s="26"/>
    </row>
    <row r="89" spans="1:301" x14ac:dyDescent="0.25">
      <c r="A89" s="74"/>
      <c r="B89" s="74"/>
      <c r="C89" s="74"/>
      <c r="D89" s="74"/>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row>
    <row r="90" spans="1:301" x14ac:dyDescent="0.25">
      <c r="A90" s="74"/>
      <c r="B90" s="74"/>
      <c r="C90" s="74"/>
      <c r="D90" s="74"/>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row>
    <row r="91" spans="1:301" x14ac:dyDescent="0.25">
      <c r="A91" s="74"/>
      <c r="B91" s="74"/>
      <c r="C91" s="74"/>
      <c r="D91" s="74"/>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row>
    <row r="92" spans="1:301" x14ac:dyDescent="0.25">
      <c r="A92" s="74"/>
      <c r="B92" s="74"/>
      <c r="C92" s="74"/>
      <c r="D92" s="74"/>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row>
    <row r="93" spans="1:301" x14ac:dyDescent="0.25">
      <c r="A93" s="74"/>
      <c r="B93" s="74"/>
      <c r="C93" s="74"/>
      <c r="D93" s="74"/>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row>
    <row r="94" spans="1:301" x14ac:dyDescent="0.25">
      <c r="A94" s="74"/>
      <c r="B94" s="74"/>
      <c r="C94" s="74"/>
      <c r="D94" s="74"/>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row>
    <row r="95" spans="1:301" x14ac:dyDescent="0.25">
      <c r="A95" s="74"/>
      <c r="B95" s="74"/>
      <c r="C95" s="74"/>
      <c r="D95" s="74"/>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row>
    <row r="96" spans="1:301" x14ac:dyDescent="0.25">
      <c r="A96" s="74"/>
      <c r="B96" s="74"/>
      <c r="C96" s="74"/>
      <c r="D96" s="74"/>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row>
    <row r="97" spans="1:301" x14ac:dyDescent="0.25">
      <c r="A97" s="74"/>
      <c r="B97" s="74"/>
      <c r="C97" s="74"/>
      <c r="D97" s="74"/>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26"/>
      <c r="JH97" s="26"/>
      <c r="JI97" s="26"/>
      <c r="JJ97" s="26"/>
      <c r="JK97" s="26"/>
      <c r="JL97" s="26"/>
      <c r="JM97" s="26"/>
      <c r="JN97" s="26"/>
      <c r="JO97" s="26"/>
      <c r="JP97" s="26"/>
      <c r="JQ97" s="26"/>
      <c r="JR97" s="26"/>
      <c r="JS97" s="26"/>
      <c r="JT97" s="26"/>
      <c r="JU97" s="26"/>
      <c r="JV97" s="26"/>
      <c r="JW97" s="26"/>
      <c r="JX97" s="26"/>
      <c r="JY97" s="26"/>
      <c r="JZ97" s="26"/>
      <c r="KA97" s="26"/>
      <c r="KB97" s="26"/>
      <c r="KC97" s="26"/>
      <c r="KD97" s="26"/>
      <c r="KE97" s="26"/>
      <c r="KF97" s="26"/>
      <c r="KG97" s="26"/>
      <c r="KH97" s="26"/>
      <c r="KI97" s="26"/>
      <c r="KJ97" s="26"/>
      <c r="KK97" s="26"/>
      <c r="KL97" s="26"/>
      <c r="KM97" s="26"/>
      <c r="KN97" s="26"/>
      <c r="KO97" s="26"/>
    </row>
    <row r="98" spans="1:301" x14ac:dyDescent="0.25">
      <c r="A98" s="74"/>
      <c r="B98" s="74"/>
      <c r="C98" s="74"/>
      <c r="D98" s="74"/>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26"/>
      <c r="JH98" s="26"/>
      <c r="JI98" s="26"/>
      <c r="JJ98" s="26"/>
      <c r="JK98" s="26"/>
      <c r="JL98" s="26"/>
      <c r="JM98" s="26"/>
      <c r="JN98" s="26"/>
      <c r="JO98" s="26"/>
      <c r="JP98" s="26"/>
      <c r="JQ98" s="26"/>
      <c r="JR98" s="26"/>
      <c r="JS98" s="26"/>
      <c r="JT98" s="26"/>
      <c r="JU98" s="26"/>
      <c r="JV98" s="26"/>
      <c r="JW98" s="26"/>
      <c r="JX98" s="26"/>
      <c r="JY98" s="26"/>
      <c r="JZ98" s="26"/>
      <c r="KA98" s="26"/>
      <c r="KB98" s="26"/>
      <c r="KC98" s="26"/>
      <c r="KD98" s="26"/>
      <c r="KE98" s="26"/>
      <c r="KF98" s="26"/>
      <c r="KG98" s="26"/>
      <c r="KH98" s="26"/>
      <c r="KI98" s="26"/>
      <c r="KJ98" s="26"/>
      <c r="KK98" s="26"/>
      <c r="KL98" s="26"/>
      <c r="KM98" s="26"/>
      <c r="KN98" s="26"/>
      <c r="KO98" s="26"/>
    </row>
    <row r="99" spans="1:301" x14ac:dyDescent="0.25">
      <c r="A99" s="74"/>
      <c r="B99" s="74"/>
      <c r="C99" s="74"/>
      <c r="D99" s="74"/>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26"/>
      <c r="JH99" s="26"/>
      <c r="JI99" s="26"/>
      <c r="JJ99" s="26"/>
      <c r="JK99" s="26"/>
      <c r="JL99" s="26"/>
      <c r="JM99" s="26"/>
      <c r="JN99" s="26"/>
      <c r="JO99" s="26"/>
      <c r="JP99" s="26"/>
      <c r="JQ99" s="26"/>
      <c r="JR99" s="26"/>
      <c r="JS99" s="26"/>
      <c r="JT99" s="26"/>
      <c r="JU99" s="26"/>
      <c r="JV99" s="26"/>
      <c r="JW99" s="26"/>
      <c r="JX99" s="26"/>
      <c r="JY99" s="26"/>
      <c r="JZ99" s="26"/>
      <c r="KA99" s="26"/>
      <c r="KB99" s="26"/>
      <c r="KC99" s="26"/>
      <c r="KD99" s="26"/>
      <c r="KE99" s="26"/>
      <c r="KF99" s="26"/>
      <c r="KG99" s="26"/>
      <c r="KH99" s="26"/>
      <c r="KI99" s="26"/>
      <c r="KJ99" s="26"/>
      <c r="KK99" s="26"/>
      <c r="KL99" s="26"/>
      <c r="KM99" s="26"/>
      <c r="KN99" s="26"/>
      <c r="KO99" s="26"/>
    </row>
    <row r="100" spans="1:301" x14ac:dyDescent="0.25">
      <c r="A100" s="74"/>
      <c r="B100" s="74"/>
      <c r="C100" s="74"/>
      <c r="D100" s="74"/>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26"/>
      <c r="JH100" s="26"/>
      <c r="JI100" s="26"/>
      <c r="JJ100" s="26"/>
      <c r="JK100" s="26"/>
      <c r="JL100" s="26"/>
      <c r="JM100" s="26"/>
      <c r="JN100" s="26"/>
      <c r="JO100" s="26"/>
      <c r="JP100" s="26"/>
      <c r="JQ100" s="26"/>
      <c r="JR100" s="26"/>
      <c r="JS100" s="26"/>
      <c r="JT100" s="26"/>
      <c r="JU100" s="26"/>
      <c r="JV100" s="26"/>
      <c r="JW100" s="26"/>
      <c r="JX100" s="26"/>
      <c r="JY100" s="26"/>
      <c r="JZ100" s="26"/>
      <c r="KA100" s="26"/>
      <c r="KB100" s="26"/>
      <c r="KC100" s="26"/>
      <c r="KD100" s="26"/>
      <c r="KE100" s="26"/>
      <c r="KF100" s="26"/>
      <c r="KG100" s="26"/>
      <c r="KH100" s="26"/>
      <c r="KI100" s="26"/>
      <c r="KJ100" s="26"/>
      <c r="KK100" s="26"/>
      <c r="KL100" s="26"/>
      <c r="KM100" s="26"/>
      <c r="KN100" s="26"/>
      <c r="KO100" s="26"/>
    </row>
    <row r="101" spans="1:301" x14ac:dyDescent="0.25">
      <c r="A101" s="74"/>
      <c r="B101" s="74"/>
      <c r="C101" s="74"/>
      <c r="D101" s="74"/>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26"/>
      <c r="JH101" s="26"/>
      <c r="JI101" s="26"/>
      <c r="JJ101" s="26"/>
      <c r="JK101" s="26"/>
      <c r="JL101" s="26"/>
      <c r="JM101" s="26"/>
      <c r="JN101" s="26"/>
      <c r="JO101" s="26"/>
      <c r="JP101" s="26"/>
      <c r="JQ101" s="26"/>
      <c r="JR101" s="26"/>
      <c r="JS101" s="26"/>
      <c r="JT101" s="26"/>
      <c r="JU101" s="26"/>
      <c r="JV101" s="26"/>
      <c r="JW101" s="26"/>
      <c r="JX101" s="26"/>
      <c r="JY101" s="26"/>
      <c r="JZ101" s="26"/>
      <c r="KA101" s="26"/>
      <c r="KB101" s="26"/>
      <c r="KC101" s="26"/>
      <c r="KD101" s="26"/>
      <c r="KE101" s="26"/>
      <c r="KF101" s="26"/>
      <c r="KG101" s="26"/>
      <c r="KH101" s="26"/>
      <c r="KI101" s="26"/>
      <c r="KJ101" s="26"/>
      <c r="KK101" s="26"/>
      <c r="KL101" s="26"/>
      <c r="KM101" s="26"/>
      <c r="KN101" s="26"/>
      <c r="KO101" s="26"/>
    </row>
    <row r="102" spans="1:301" x14ac:dyDescent="0.25">
      <c r="A102" s="74"/>
      <c r="B102" s="74"/>
      <c r="C102" s="74"/>
      <c r="D102" s="74"/>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26"/>
      <c r="JH102" s="26"/>
      <c r="JI102" s="26"/>
      <c r="JJ102" s="26"/>
      <c r="JK102" s="26"/>
      <c r="JL102" s="26"/>
      <c r="JM102" s="26"/>
      <c r="JN102" s="26"/>
      <c r="JO102" s="26"/>
      <c r="JP102" s="26"/>
      <c r="JQ102" s="26"/>
      <c r="JR102" s="26"/>
      <c r="JS102" s="26"/>
      <c r="JT102" s="26"/>
      <c r="JU102" s="26"/>
      <c r="JV102" s="26"/>
      <c r="JW102" s="26"/>
      <c r="JX102" s="26"/>
      <c r="JY102" s="26"/>
      <c r="JZ102" s="26"/>
      <c r="KA102" s="26"/>
      <c r="KB102" s="26"/>
      <c r="KC102" s="26"/>
      <c r="KD102" s="26"/>
      <c r="KE102" s="26"/>
      <c r="KF102" s="26"/>
      <c r="KG102" s="26"/>
      <c r="KH102" s="26"/>
      <c r="KI102" s="26"/>
      <c r="KJ102" s="26"/>
      <c r="KK102" s="26"/>
      <c r="KL102" s="26"/>
      <c r="KM102" s="26"/>
      <c r="KN102" s="26"/>
      <c r="KO102" s="26"/>
    </row>
    <row r="103" spans="1:301" x14ac:dyDescent="0.25">
      <c r="A103" s="74"/>
      <c r="B103" s="74"/>
      <c r="C103" s="74"/>
      <c r="D103" s="74"/>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26"/>
      <c r="JH103" s="26"/>
      <c r="JI103" s="26"/>
      <c r="JJ103" s="26"/>
      <c r="JK103" s="26"/>
      <c r="JL103" s="26"/>
      <c r="JM103" s="26"/>
      <c r="JN103" s="26"/>
      <c r="JO103" s="26"/>
      <c r="JP103" s="26"/>
      <c r="JQ103" s="26"/>
      <c r="JR103" s="26"/>
      <c r="JS103" s="26"/>
      <c r="JT103" s="26"/>
      <c r="JU103" s="26"/>
      <c r="JV103" s="26"/>
      <c r="JW103" s="26"/>
      <c r="JX103" s="26"/>
      <c r="JY103" s="26"/>
      <c r="JZ103" s="26"/>
      <c r="KA103" s="26"/>
      <c r="KB103" s="26"/>
      <c r="KC103" s="26"/>
      <c r="KD103" s="26"/>
      <c r="KE103" s="26"/>
      <c r="KF103" s="26"/>
      <c r="KG103" s="26"/>
      <c r="KH103" s="26"/>
      <c r="KI103" s="26"/>
      <c r="KJ103" s="26"/>
      <c r="KK103" s="26"/>
      <c r="KL103" s="26"/>
      <c r="KM103" s="26"/>
      <c r="KN103" s="26"/>
      <c r="KO103" s="26"/>
    </row>
    <row r="104" spans="1:301" x14ac:dyDescent="0.25">
      <c r="A104" s="74"/>
      <c r="B104" s="74"/>
      <c r="C104" s="74"/>
      <c r="D104" s="74"/>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c r="IY104" s="26"/>
      <c r="IZ104" s="26"/>
      <c r="JA104" s="26"/>
      <c r="JB104" s="26"/>
      <c r="JC104" s="26"/>
      <c r="JD104" s="26"/>
      <c r="JE104" s="26"/>
      <c r="JF104" s="26"/>
      <c r="JG104" s="26"/>
      <c r="JH104" s="26"/>
      <c r="JI104" s="26"/>
      <c r="JJ104" s="26"/>
      <c r="JK104" s="26"/>
      <c r="JL104" s="26"/>
      <c r="JM104" s="26"/>
      <c r="JN104" s="26"/>
      <c r="JO104" s="26"/>
      <c r="JP104" s="26"/>
      <c r="JQ104" s="26"/>
      <c r="JR104" s="26"/>
      <c r="JS104" s="26"/>
      <c r="JT104" s="26"/>
      <c r="JU104" s="26"/>
      <c r="JV104" s="26"/>
      <c r="JW104" s="26"/>
      <c r="JX104" s="26"/>
      <c r="JY104" s="26"/>
      <c r="JZ104" s="26"/>
      <c r="KA104" s="26"/>
      <c r="KB104" s="26"/>
      <c r="KC104" s="26"/>
      <c r="KD104" s="26"/>
      <c r="KE104" s="26"/>
      <c r="KF104" s="26"/>
      <c r="KG104" s="26"/>
      <c r="KH104" s="26"/>
      <c r="KI104" s="26"/>
      <c r="KJ104" s="26"/>
      <c r="KK104" s="26"/>
      <c r="KL104" s="26"/>
      <c r="KM104" s="26"/>
      <c r="KN104" s="26"/>
      <c r="KO104" s="26"/>
    </row>
    <row r="105" spans="1:301" x14ac:dyDescent="0.25">
      <c r="A105" s="74"/>
      <c r="B105" s="74"/>
      <c r="C105" s="74"/>
      <c r="D105" s="74"/>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26"/>
      <c r="JH105" s="26"/>
      <c r="JI105" s="26"/>
      <c r="JJ105" s="26"/>
      <c r="JK105" s="26"/>
      <c r="JL105" s="26"/>
      <c r="JM105" s="26"/>
      <c r="JN105" s="26"/>
      <c r="JO105" s="26"/>
      <c r="JP105" s="26"/>
      <c r="JQ105" s="26"/>
      <c r="JR105" s="26"/>
      <c r="JS105" s="26"/>
      <c r="JT105" s="26"/>
      <c r="JU105" s="26"/>
      <c r="JV105" s="26"/>
      <c r="JW105" s="26"/>
      <c r="JX105" s="26"/>
      <c r="JY105" s="26"/>
      <c r="JZ105" s="26"/>
      <c r="KA105" s="26"/>
      <c r="KB105" s="26"/>
      <c r="KC105" s="26"/>
      <c r="KD105" s="26"/>
      <c r="KE105" s="26"/>
      <c r="KF105" s="26"/>
      <c r="KG105" s="26"/>
      <c r="KH105" s="26"/>
      <c r="KI105" s="26"/>
      <c r="KJ105" s="26"/>
      <c r="KK105" s="26"/>
      <c r="KL105" s="26"/>
      <c r="KM105" s="26"/>
      <c r="KN105" s="26"/>
      <c r="KO105" s="26"/>
    </row>
    <row r="106" spans="1:301" x14ac:dyDescent="0.25">
      <c r="A106" s="74"/>
      <c r="B106" s="74"/>
      <c r="C106" s="74"/>
      <c r="D106" s="74"/>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row>
    <row r="107" spans="1:301" x14ac:dyDescent="0.25">
      <c r="A107" s="74"/>
      <c r="B107" s="74"/>
      <c r="C107" s="74"/>
      <c r="D107" s="74"/>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row>
    <row r="108" spans="1:301" x14ac:dyDescent="0.25">
      <c r="A108" s="74"/>
      <c r="B108" s="74"/>
      <c r="C108" s="74"/>
      <c r="D108" s="74"/>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26"/>
      <c r="JH108" s="26"/>
      <c r="JI108" s="26"/>
      <c r="JJ108" s="26"/>
      <c r="JK108" s="26"/>
      <c r="JL108" s="26"/>
      <c r="JM108" s="26"/>
      <c r="JN108" s="26"/>
      <c r="JO108" s="26"/>
      <c r="JP108" s="26"/>
      <c r="JQ108" s="26"/>
      <c r="JR108" s="26"/>
      <c r="JS108" s="26"/>
      <c r="JT108" s="26"/>
      <c r="JU108" s="26"/>
      <c r="JV108" s="26"/>
      <c r="JW108" s="26"/>
      <c r="JX108" s="26"/>
      <c r="JY108" s="26"/>
      <c r="JZ108" s="26"/>
      <c r="KA108" s="26"/>
      <c r="KB108" s="26"/>
      <c r="KC108" s="26"/>
      <c r="KD108" s="26"/>
      <c r="KE108" s="26"/>
      <c r="KF108" s="26"/>
      <c r="KG108" s="26"/>
      <c r="KH108" s="26"/>
      <c r="KI108" s="26"/>
      <c r="KJ108" s="26"/>
      <c r="KK108" s="26"/>
      <c r="KL108" s="26"/>
      <c r="KM108" s="26"/>
      <c r="KN108" s="26"/>
      <c r="KO108" s="26"/>
    </row>
    <row r="109" spans="1:301" x14ac:dyDescent="0.25">
      <c r="A109" s="74"/>
      <c r="B109" s="74"/>
      <c r="C109" s="74"/>
      <c r="D109" s="74"/>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26"/>
      <c r="JH109" s="26"/>
      <c r="JI109" s="26"/>
      <c r="JJ109" s="26"/>
      <c r="JK109" s="26"/>
      <c r="JL109" s="26"/>
      <c r="JM109" s="26"/>
      <c r="JN109" s="26"/>
      <c r="JO109" s="26"/>
      <c r="JP109" s="26"/>
      <c r="JQ109" s="26"/>
      <c r="JR109" s="26"/>
      <c r="JS109" s="26"/>
      <c r="JT109" s="26"/>
      <c r="JU109" s="26"/>
      <c r="JV109" s="26"/>
      <c r="JW109" s="26"/>
      <c r="JX109" s="26"/>
      <c r="JY109" s="26"/>
      <c r="JZ109" s="26"/>
      <c r="KA109" s="26"/>
      <c r="KB109" s="26"/>
      <c r="KC109" s="26"/>
      <c r="KD109" s="26"/>
      <c r="KE109" s="26"/>
      <c r="KF109" s="26"/>
      <c r="KG109" s="26"/>
      <c r="KH109" s="26"/>
      <c r="KI109" s="26"/>
      <c r="KJ109" s="26"/>
      <c r="KK109" s="26"/>
      <c r="KL109" s="26"/>
      <c r="KM109" s="26"/>
      <c r="KN109" s="26"/>
      <c r="KO109" s="26"/>
    </row>
    <row r="110" spans="1:301" x14ac:dyDescent="0.25">
      <c r="A110" s="74"/>
      <c r="B110" s="74"/>
      <c r="C110" s="74"/>
      <c r="D110" s="74"/>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c r="IY110" s="26"/>
      <c r="IZ110" s="26"/>
      <c r="JA110" s="26"/>
      <c r="JB110" s="26"/>
      <c r="JC110" s="26"/>
      <c r="JD110" s="26"/>
      <c r="JE110" s="26"/>
      <c r="JF110" s="26"/>
      <c r="JG110" s="26"/>
      <c r="JH110" s="26"/>
      <c r="JI110" s="26"/>
      <c r="JJ110" s="26"/>
      <c r="JK110" s="26"/>
      <c r="JL110" s="26"/>
      <c r="JM110" s="26"/>
      <c r="JN110" s="26"/>
      <c r="JO110" s="26"/>
      <c r="JP110" s="26"/>
      <c r="JQ110" s="26"/>
      <c r="JR110" s="26"/>
      <c r="JS110" s="26"/>
      <c r="JT110" s="26"/>
      <c r="JU110" s="26"/>
      <c r="JV110" s="26"/>
      <c r="JW110" s="26"/>
      <c r="JX110" s="26"/>
      <c r="JY110" s="26"/>
      <c r="JZ110" s="26"/>
      <c r="KA110" s="26"/>
      <c r="KB110" s="26"/>
      <c r="KC110" s="26"/>
      <c r="KD110" s="26"/>
      <c r="KE110" s="26"/>
      <c r="KF110" s="26"/>
      <c r="KG110" s="26"/>
      <c r="KH110" s="26"/>
      <c r="KI110" s="26"/>
      <c r="KJ110" s="26"/>
      <c r="KK110" s="26"/>
      <c r="KL110" s="26"/>
      <c r="KM110" s="26"/>
      <c r="KN110" s="26"/>
      <c r="KO110" s="26"/>
    </row>
    <row r="111" spans="1:301" x14ac:dyDescent="0.25">
      <c r="A111" s="74"/>
      <c r="B111" s="74"/>
      <c r="C111" s="74"/>
      <c r="D111" s="74"/>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c r="IW111" s="26"/>
      <c r="IX111" s="26"/>
      <c r="IY111" s="26"/>
      <c r="IZ111" s="26"/>
      <c r="JA111" s="26"/>
      <c r="JB111" s="26"/>
      <c r="JC111" s="26"/>
      <c r="JD111" s="26"/>
      <c r="JE111" s="26"/>
      <c r="JF111" s="26"/>
      <c r="JG111" s="26"/>
      <c r="JH111" s="26"/>
      <c r="JI111" s="26"/>
      <c r="JJ111" s="26"/>
      <c r="JK111" s="26"/>
      <c r="JL111" s="26"/>
      <c r="JM111" s="26"/>
      <c r="JN111" s="26"/>
      <c r="JO111" s="26"/>
      <c r="JP111" s="26"/>
      <c r="JQ111" s="26"/>
      <c r="JR111" s="26"/>
      <c r="JS111" s="26"/>
      <c r="JT111" s="26"/>
      <c r="JU111" s="26"/>
      <c r="JV111" s="26"/>
      <c r="JW111" s="26"/>
      <c r="JX111" s="26"/>
      <c r="JY111" s="26"/>
      <c r="JZ111" s="26"/>
      <c r="KA111" s="26"/>
      <c r="KB111" s="26"/>
      <c r="KC111" s="26"/>
      <c r="KD111" s="26"/>
      <c r="KE111" s="26"/>
      <c r="KF111" s="26"/>
      <c r="KG111" s="26"/>
      <c r="KH111" s="26"/>
      <c r="KI111" s="26"/>
      <c r="KJ111" s="26"/>
      <c r="KK111" s="26"/>
      <c r="KL111" s="26"/>
      <c r="KM111" s="26"/>
      <c r="KN111" s="26"/>
      <c r="KO111" s="26"/>
    </row>
    <row r="112" spans="1:301" x14ac:dyDescent="0.25">
      <c r="A112" s="74"/>
      <c r="B112" s="74"/>
      <c r="C112" s="74"/>
      <c r="D112" s="74"/>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c r="IN112" s="26"/>
      <c r="IO112" s="26"/>
      <c r="IP112" s="26"/>
      <c r="IQ112" s="26"/>
      <c r="IR112" s="26"/>
      <c r="IS112" s="26"/>
      <c r="IT112" s="26"/>
      <c r="IU112" s="26"/>
      <c r="IV112" s="26"/>
      <c r="IW112" s="26"/>
      <c r="IX112" s="26"/>
      <c r="IY112" s="26"/>
      <c r="IZ112" s="26"/>
      <c r="JA112" s="26"/>
      <c r="JB112" s="26"/>
      <c r="JC112" s="26"/>
      <c r="JD112" s="26"/>
      <c r="JE112" s="26"/>
      <c r="JF112" s="26"/>
      <c r="JG112" s="26"/>
      <c r="JH112" s="26"/>
      <c r="JI112" s="26"/>
      <c r="JJ112" s="26"/>
      <c r="JK112" s="26"/>
      <c r="JL112" s="26"/>
      <c r="JM112" s="26"/>
      <c r="JN112" s="26"/>
      <c r="JO112" s="26"/>
      <c r="JP112" s="26"/>
      <c r="JQ112" s="26"/>
      <c r="JR112" s="26"/>
      <c r="JS112" s="26"/>
      <c r="JT112" s="26"/>
      <c r="JU112" s="26"/>
      <c r="JV112" s="26"/>
      <c r="JW112" s="26"/>
      <c r="JX112" s="26"/>
      <c r="JY112" s="26"/>
      <c r="JZ112" s="26"/>
      <c r="KA112" s="26"/>
      <c r="KB112" s="26"/>
      <c r="KC112" s="26"/>
      <c r="KD112" s="26"/>
      <c r="KE112" s="26"/>
      <c r="KF112" s="26"/>
      <c r="KG112" s="26"/>
      <c r="KH112" s="26"/>
      <c r="KI112" s="26"/>
      <c r="KJ112" s="26"/>
      <c r="KK112" s="26"/>
      <c r="KL112" s="26"/>
      <c r="KM112" s="26"/>
      <c r="KN112" s="26"/>
      <c r="KO112" s="26"/>
    </row>
    <row r="113" spans="1:301" x14ac:dyDescent="0.25">
      <c r="A113" s="74"/>
      <c r="B113" s="74"/>
      <c r="C113" s="74"/>
      <c r="D113" s="74"/>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c r="IN113" s="26"/>
      <c r="IO113" s="26"/>
      <c r="IP113" s="26"/>
      <c r="IQ113" s="26"/>
      <c r="IR113" s="26"/>
      <c r="IS113" s="26"/>
      <c r="IT113" s="26"/>
      <c r="IU113" s="26"/>
      <c r="IV113" s="26"/>
      <c r="IW113" s="26"/>
      <c r="IX113" s="26"/>
      <c r="IY113" s="26"/>
      <c r="IZ113" s="26"/>
      <c r="JA113" s="26"/>
      <c r="JB113" s="26"/>
      <c r="JC113" s="26"/>
      <c r="JD113" s="26"/>
      <c r="JE113" s="26"/>
      <c r="JF113" s="26"/>
      <c r="JG113" s="26"/>
      <c r="JH113" s="26"/>
      <c r="JI113" s="26"/>
      <c r="JJ113" s="26"/>
      <c r="JK113" s="26"/>
      <c r="JL113" s="26"/>
      <c r="JM113" s="26"/>
      <c r="JN113" s="26"/>
      <c r="JO113" s="26"/>
      <c r="JP113" s="26"/>
      <c r="JQ113" s="26"/>
      <c r="JR113" s="26"/>
      <c r="JS113" s="26"/>
      <c r="JT113" s="26"/>
      <c r="JU113" s="26"/>
      <c r="JV113" s="26"/>
      <c r="JW113" s="26"/>
      <c r="JX113" s="26"/>
      <c r="JY113" s="26"/>
      <c r="JZ113" s="26"/>
      <c r="KA113" s="26"/>
      <c r="KB113" s="26"/>
      <c r="KC113" s="26"/>
      <c r="KD113" s="26"/>
      <c r="KE113" s="26"/>
      <c r="KF113" s="26"/>
      <c r="KG113" s="26"/>
      <c r="KH113" s="26"/>
      <c r="KI113" s="26"/>
      <c r="KJ113" s="26"/>
      <c r="KK113" s="26"/>
      <c r="KL113" s="26"/>
      <c r="KM113" s="26"/>
      <c r="KN113" s="26"/>
      <c r="KO113" s="26"/>
    </row>
    <row r="114" spans="1:301" x14ac:dyDescent="0.25">
      <c r="A114" s="74"/>
      <c r="B114" s="74"/>
      <c r="C114" s="74"/>
      <c r="D114" s="74"/>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c r="IY114" s="26"/>
      <c r="IZ114" s="26"/>
      <c r="JA114" s="26"/>
      <c r="JB114" s="26"/>
      <c r="JC114" s="26"/>
      <c r="JD114" s="26"/>
      <c r="JE114" s="26"/>
      <c r="JF114" s="26"/>
      <c r="JG114" s="26"/>
      <c r="JH114" s="26"/>
      <c r="JI114" s="26"/>
      <c r="JJ114" s="26"/>
      <c r="JK114" s="26"/>
      <c r="JL114" s="26"/>
      <c r="JM114" s="26"/>
      <c r="JN114" s="26"/>
      <c r="JO114" s="26"/>
      <c r="JP114" s="26"/>
      <c r="JQ114" s="26"/>
      <c r="JR114" s="26"/>
      <c r="JS114" s="26"/>
      <c r="JT114" s="26"/>
      <c r="JU114" s="26"/>
      <c r="JV114" s="26"/>
      <c r="JW114" s="26"/>
      <c r="JX114" s="26"/>
      <c r="JY114" s="26"/>
      <c r="JZ114" s="26"/>
      <c r="KA114" s="26"/>
      <c r="KB114" s="26"/>
      <c r="KC114" s="26"/>
      <c r="KD114" s="26"/>
      <c r="KE114" s="26"/>
      <c r="KF114" s="26"/>
      <c r="KG114" s="26"/>
      <c r="KH114" s="26"/>
      <c r="KI114" s="26"/>
      <c r="KJ114" s="26"/>
      <c r="KK114" s="26"/>
      <c r="KL114" s="26"/>
      <c r="KM114" s="26"/>
      <c r="KN114" s="26"/>
      <c r="KO114" s="26"/>
    </row>
    <row r="115" spans="1:301" x14ac:dyDescent="0.25">
      <c r="A115" s="74"/>
      <c r="B115" s="74"/>
      <c r="C115" s="74"/>
      <c r="D115" s="74"/>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c r="IY115" s="26"/>
      <c r="IZ115" s="26"/>
      <c r="JA115" s="26"/>
      <c r="JB115" s="26"/>
      <c r="JC115" s="26"/>
      <c r="JD115" s="26"/>
      <c r="JE115" s="26"/>
      <c r="JF115" s="26"/>
      <c r="JG115" s="26"/>
      <c r="JH115" s="26"/>
      <c r="JI115" s="26"/>
      <c r="JJ115" s="26"/>
      <c r="JK115" s="26"/>
      <c r="JL115" s="26"/>
      <c r="JM115" s="26"/>
      <c r="JN115" s="26"/>
      <c r="JO115" s="26"/>
      <c r="JP115" s="26"/>
      <c r="JQ115" s="26"/>
      <c r="JR115" s="26"/>
      <c r="JS115" s="26"/>
      <c r="JT115" s="26"/>
      <c r="JU115" s="26"/>
      <c r="JV115" s="26"/>
      <c r="JW115" s="26"/>
      <c r="JX115" s="26"/>
      <c r="JY115" s="26"/>
      <c r="JZ115" s="26"/>
      <c r="KA115" s="26"/>
      <c r="KB115" s="26"/>
      <c r="KC115" s="26"/>
      <c r="KD115" s="26"/>
      <c r="KE115" s="26"/>
      <c r="KF115" s="26"/>
      <c r="KG115" s="26"/>
      <c r="KH115" s="26"/>
      <c r="KI115" s="26"/>
      <c r="KJ115" s="26"/>
      <c r="KK115" s="26"/>
      <c r="KL115" s="26"/>
      <c r="KM115" s="26"/>
      <c r="KN115" s="26"/>
      <c r="KO115" s="26"/>
    </row>
    <row r="116" spans="1:301" x14ac:dyDescent="0.25">
      <c r="A116" s="74"/>
      <c r="B116" s="74"/>
      <c r="C116" s="74"/>
      <c r="D116" s="74"/>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c r="IY116" s="26"/>
      <c r="IZ116" s="26"/>
      <c r="JA116" s="26"/>
      <c r="JB116" s="26"/>
      <c r="JC116" s="26"/>
      <c r="JD116" s="26"/>
      <c r="JE116" s="26"/>
      <c r="JF116" s="26"/>
      <c r="JG116" s="26"/>
      <c r="JH116" s="26"/>
      <c r="JI116" s="26"/>
      <c r="JJ116" s="26"/>
      <c r="JK116" s="26"/>
      <c r="JL116" s="26"/>
      <c r="JM116" s="26"/>
      <c r="JN116" s="26"/>
      <c r="JO116" s="26"/>
      <c r="JP116" s="26"/>
      <c r="JQ116" s="26"/>
      <c r="JR116" s="26"/>
      <c r="JS116" s="26"/>
      <c r="JT116" s="26"/>
      <c r="JU116" s="26"/>
      <c r="JV116" s="26"/>
      <c r="JW116" s="26"/>
      <c r="JX116" s="26"/>
      <c r="JY116" s="26"/>
      <c r="JZ116" s="26"/>
      <c r="KA116" s="26"/>
      <c r="KB116" s="26"/>
      <c r="KC116" s="26"/>
      <c r="KD116" s="26"/>
      <c r="KE116" s="26"/>
      <c r="KF116" s="26"/>
      <c r="KG116" s="26"/>
      <c r="KH116" s="26"/>
      <c r="KI116" s="26"/>
      <c r="KJ116" s="26"/>
      <c r="KK116" s="26"/>
      <c r="KL116" s="26"/>
      <c r="KM116" s="26"/>
      <c r="KN116" s="26"/>
      <c r="KO116" s="26"/>
    </row>
    <row r="117" spans="1:301" x14ac:dyDescent="0.25">
      <c r="A117" s="74"/>
      <c r="B117" s="74"/>
      <c r="C117" s="74"/>
      <c r="D117" s="74"/>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c r="IW117" s="26"/>
      <c r="IX117" s="26"/>
      <c r="IY117" s="26"/>
      <c r="IZ117" s="26"/>
      <c r="JA117" s="26"/>
      <c r="JB117" s="26"/>
      <c r="JC117" s="26"/>
      <c r="JD117" s="26"/>
      <c r="JE117" s="26"/>
      <c r="JF117" s="26"/>
      <c r="JG117" s="26"/>
      <c r="JH117" s="26"/>
      <c r="JI117" s="26"/>
      <c r="JJ117" s="26"/>
      <c r="JK117" s="26"/>
      <c r="JL117" s="26"/>
      <c r="JM117" s="26"/>
      <c r="JN117" s="26"/>
      <c r="JO117" s="26"/>
      <c r="JP117" s="26"/>
      <c r="JQ117" s="26"/>
      <c r="JR117" s="26"/>
      <c r="JS117" s="26"/>
      <c r="JT117" s="26"/>
      <c r="JU117" s="26"/>
      <c r="JV117" s="26"/>
      <c r="JW117" s="26"/>
      <c r="JX117" s="26"/>
      <c r="JY117" s="26"/>
      <c r="JZ117" s="26"/>
      <c r="KA117" s="26"/>
      <c r="KB117" s="26"/>
      <c r="KC117" s="26"/>
      <c r="KD117" s="26"/>
      <c r="KE117" s="26"/>
      <c r="KF117" s="26"/>
      <c r="KG117" s="26"/>
      <c r="KH117" s="26"/>
      <c r="KI117" s="26"/>
      <c r="KJ117" s="26"/>
      <c r="KK117" s="26"/>
      <c r="KL117" s="26"/>
      <c r="KM117" s="26"/>
      <c r="KN117" s="26"/>
      <c r="KO117" s="26"/>
    </row>
    <row r="118" spans="1:301" x14ac:dyDescent="0.25">
      <c r="A118" s="74"/>
      <c r="B118" s="74"/>
      <c r="C118" s="74"/>
      <c r="D118" s="74"/>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c r="EO118" s="26"/>
      <c r="EP118" s="26"/>
      <c r="EQ118" s="26"/>
      <c r="ER118" s="26"/>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c r="IW118" s="26"/>
      <c r="IX118" s="26"/>
      <c r="IY118" s="26"/>
      <c r="IZ118" s="26"/>
      <c r="JA118" s="26"/>
      <c r="JB118" s="26"/>
      <c r="JC118" s="26"/>
      <c r="JD118" s="26"/>
      <c r="JE118" s="26"/>
      <c r="JF118" s="26"/>
      <c r="JG118" s="26"/>
      <c r="JH118" s="26"/>
      <c r="JI118" s="26"/>
      <c r="JJ118" s="26"/>
      <c r="JK118" s="26"/>
      <c r="JL118" s="26"/>
      <c r="JM118" s="26"/>
      <c r="JN118" s="26"/>
      <c r="JO118" s="26"/>
      <c r="JP118" s="26"/>
      <c r="JQ118" s="26"/>
      <c r="JR118" s="26"/>
      <c r="JS118" s="26"/>
      <c r="JT118" s="26"/>
      <c r="JU118" s="26"/>
      <c r="JV118" s="26"/>
      <c r="JW118" s="26"/>
      <c r="JX118" s="26"/>
      <c r="JY118" s="26"/>
      <c r="JZ118" s="26"/>
      <c r="KA118" s="26"/>
      <c r="KB118" s="26"/>
      <c r="KC118" s="26"/>
      <c r="KD118" s="26"/>
      <c r="KE118" s="26"/>
      <c r="KF118" s="26"/>
      <c r="KG118" s="26"/>
      <c r="KH118" s="26"/>
      <c r="KI118" s="26"/>
      <c r="KJ118" s="26"/>
      <c r="KK118" s="26"/>
      <c r="KL118" s="26"/>
      <c r="KM118" s="26"/>
      <c r="KN118" s="26"/>
      <c r="KO118" s="26"/>
    </row>
    <row r="119" spans="1:301" x14ac:dyDescent="0.25">
      <c r="A119" s="74"/>
      <c r="B119" s="74"/>
      <c r="C119" s="74"/>
      <c r="D119" s="74"/>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c r="IW119" s="26"/>
      <c r="IX119" s="26"/>
      <c r="IY119" s="26"/>
      <c r="IZ119" s="26"/>
      <c r="JA119" s="26"/>
      <c r="JB119" s="26"/>
      <c r="JC119" s="26"/>
      <c r="JD119" s="26"/>
      <c r="JE119" s="26"/>
      <c r="JF119" s="26"/>
      <c r="JG119" s="26"/>
      <c r="JH119" s="26"/>
      <c r="JI119" s="26"/>
      <c r="JJ119" s="26"/>
      <c r="JK119" s="26"/>
      <c r="JL119" s="26"/>
      <c r="JM119" s="26"/>
      <c r="JN119" s="26"/>
      <c r="JO119" s="26"/>
      <c r="JP119" s="26"/>
      <c r="JQ119" s="26"/>
      <c r="JR119" s="26"/>
      <c r="JS119" s="26"/>
      <c r="JT119" s="26"/>
      <c r="JU119" s="26"/>
      <c r="JV119" s="26"/>
      <c r="JW119" s="26"/>
      <c r="JX119" s="26"/>
      <c r="JY119" s="26"/>
      <c r="JZ119" s="26"/>
      <c r="KA119" s="26"/>
      <c r="KB119" s="26"/>
      <c r="KC119" s="26"/>
      <c r="KD119" s="26"/>
      <c r="KE119" s="26"/>
      <c r="KF119" s="26"/>
      <c r="KG119" s="26"/>
      <c r="KH119" s="26"/>
      <c r="KI119" s="26"/>
      <c r="KJ119" s="26"/>
      <c r="KK119" s="26"/>
      <c r="KL119" s="26"/>
      <c r="KM119" s="26"/>
      <c r="KN119" s="26"/>
      <c r="KO119" s="26"/>
    </row>
    <row r="120" spans="1:301" x14ac:dyDescent="0.25">
      <c r="A120" s="74"/>
      <c r="B120" s="74"/>
      <c r="C120" s="74"/>
      <c r="D120" s="74"/>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c r="IY120" s="26"/>
      <c r="IZ120" s="26"/>
      <c r="JA120" s="26"/>
      <c r="JB120" s="26"/>
      <c r="JC120" s="26"/>
      <c r="JD120" s="26"/>
      <c r="JE120" s="26"/>
      <c r="JF120" s="26"/>
      <c r="JG120" s="26"/>
      <c r="JH120" s="26"/>
      <c r="JI120" s="26"/>
      <c r="JJ120" s="26"/>
      <c r="JK120" s="26"/>
      <c r="JL120" s="26"/>
      <c r="JM120" s="26"/>
      <c r="JN120" s="26"/>
      <c r="JO120" s="26"/>
      <c r="JP120" s="26"/>
      <c r="JQ120" s="26"/>
      <c r="JR120" s="26"/>
      <c r="JS120" s="26"/>
      <c r="JT120" s="26"/>
      <c r="JU120" s="26"/>
      <c r="JV120" s="26"/>
      <c r="JW120" s="26"/>
      <c r="JX120" s="26"/>
      <c r="JY120" s="26"/>
      <c r="JZ120" s="26"/>
      <c r="KA120" s="26"/>
      <c r="KB120" s="26"/>
      <c r="KC120" s="26"/>
      <c r="KD120" s="26"/>
      <c r="KE120" s="26"/>
      <c r="KF120" s="26"/>
      <c r="KG120" s="26"/>
      <c r="KH120" s="26"/>
      <c r="KI120" s="26"/>
      <c r="KJ120" s="26"/>
      <c r="KK120" s="26"/>
      <c r="KL120" s="26"/>
      <c r="KM120" s="26"/>
      <c r="KN120" s="26"/>
      <c r="KO120" s="26"/>
    </row>
    <row r="121" spans="1:301" x14ac:dyDescent="0.25">
      <c r="A121" s="74"/>
      <c r="B121" s="74"/>
      <c r="C121" s="74"/>
      <c r="D121" s="74"/>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c r="IW121" s="26"/>
      <c r="IX121" s="26"/>
      <c r="IY121" s="26"/>
      <c r="IZ121" s="26"/>
      <c r="JA121" s="26"/>
      <c r="JB121" s="26"/>
      <c r="JC121" s="26"/>
      <c r="JD121" s="26"/>
      <c r="JE121" s="26"/>
      <c r="JF121" s="26"/>
      <c r="JG121" s="26"/>
      <c r="JH121" s="26"/>
      <c r="JI121" s="26"/>
      <c r="JJ121" s="26"/>
      <c r="JK121" s="26"/>
      <c r="JL121" s="26"/>
      <c r="JM121" s="26"/>
      <c r="JN121" s="26"/>
      <c r="JO121" s="26"/>
      <c r="JP121" s="26"/>
      <c r="JQ121" s="26"/>
      <c r="JR121" s="26"/>
      <c r="JS121" s="26"/>
      <c r="JT121" s="26"/>
      <c r="JU121" s="26"/>
      <c r="JV121" s="26"/>
      <c r="JW121" s="26"/>
      <c r="JX121" s="26"/>
      <c r="JY121" s="26"/>
      <c r="JZ121" s="26"/>
      <c r="KA121" s="26"/>
      <c r="KB121" s="26"/>
      <c r="KC121" s="26"/>
      <c r="KD121" s="26"/>
      <c r="KE121" s="26"/>
      <c r="KF121" s="26"/>
      <c r="KG121" s="26"/>
      <c r="KH121" s="26"/>
      <c r="KI121" s="26"/>
      <c r="KJ121" s="26"/>
      <c r="KK121" s="26"/>
      <c r="KL121" s="26"/>
      <c r="KM121" s="26"/>
      <c r="KN121" s="26"/>
      <c r="KO121" s="26"/>
    </row>
    <row r="122" spans="1:301" x14ac:dyDescent="0.25">
      <c r="A122" s="74"/>
      <c r="B122" s="74"/>
      <c r="C122" s="74"/>
      <c r="D122" s="74"/>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c r="ED122" s="26"/>
      <c r="EE122" s="26"/>
      <c r="EF122" s="26"/>
      <c r="EG122" s="26"/>
      <c r="EH122" s="26"/>
      <c r="EI122" s="26"/>
      <c r="EJ122" s="26"/>
      <c r="EK122" s="26"/>
      <c r="EL122" s="26"/>
      <c r="EM122" s="26"/>
      <c r="EN122" s="26"/>
      <c r="EO122" s="26"/>
      <c r="EP122" s="26"/>
      <c r="EQ122" s="26"/>
      <c r="ER122" s="26"/>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c r="IW122" s="26"/>
      <c r="IX122" s="26"/>
      <c r="IY122" s="26"/>
      <c r="IZ122" s="26"/>
      <c r="JA122" s="26"/>
      <c r="JB122" s="26"/>
      <c r="JC122" s="26"/>
      <c r="JD122" s="26"/>
      <c r="JE122" s="26"/>
      <c r="JF122" s="26"/>
      <c r="JG122" s="26"/>
      <c r="JH122" s="26"/>
      <c r="JI122" s="26"/>
      <c r="JJ122" s="26"/>
      <c r="JK122" s="26"/>
      <c r="JL122" s="26"/>
      <c r="JM122" s="26"/>
      <c r="JN122" s="26"/>
      <c r="JO122" s="26"/>
      <c r="JP122" s="26"/>
      <c r="JQ122" s="26"/>
      <c r="JR122" s="26"/>
      <c r="JS122" s="26"/>
      <c r="JT122" s="26"/>
      <c r="JU122" s="26"/>
      <c r="JV122" s="26"/>
      <c r="JW122" s="26"/>
      <c r="JX122" s="26"/>
      <c r="JY122" s="26"/>
      <c r="JZ122" s="26"/>
      <c r="KA122" s="26"/>
      <c r="KB122" s="26"/>
      <c r="KC122" s="26"/>
      <c r="KD122" s="26"/>
      <c r="KE122" s="26"/>
      <c r="KF122" s="26"/>
      <c r="KG122" s="26"/>
      <c r="KH122" s="26"/>
      <c r="KI122" s="26"/>
      <c r="KJ122" s="26"/>
      <c r="KK122" s="26"/>
      <c r="KL122" s="26"/>
      <c r="KM122" s="26"/>
      <c r="KN122" s="26"/>
      <c r="KO122" s="26"/>
    </row>
    <row r="123" spans="1:301" x14ac:dyDescent="0.25">
      <c r="A123" s="74"/>
      <c r="B123" s="74"/>
      <c r="C123" s="74"/>
      <c r="D123" s="74"/>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c r="ED123" s="26"/>
      <c r="EE123" s="26"/>
      <c r="EF123" s="26"/>
      <c r="EG123" s="26"/>
      <c r="EH123" s="26"/>
      <c r="EI123" s="26"/>
      <c r="EJ123" s="26"/>
      <c r="EK123" s="26"/>
      <c r="EL123" s="26"/>
      <c r="EM123" s="26"/>
      <c r="EN123" s="26"/>
      <c r="EO123" s="26"/>
      <c r="EP123" s="26"/>
      <c r="EQ123" s="26"/>
      <c r="ER123" s="26"/>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c r="IW123" s="26"/>
      <c r="IX123" s="26"/>
      <c r="IY123" s="26"/>
      <c r="IZ123" s="26"/>
      <c r="JA123" s="26"/>
      <c r="JB123" s="26"/>
      <c r="JC123" s="26"/>
      <c r="JD123" s="26"/>
      <c r="JE123" s="26"/>
      <c r="JF123" s="26"/>
      <c r="JG123" s="26"/>
      <c r="JH123" s="26"/>
      <c r="JI123" s="26"/>
      <c r="JJ123" s="26"/>
      <c r="JK123" s="26"/>
      <c r="JL123" s="26"/>
      <c r="JM123" s="26"/>
      <c r="JN123" s="26"/>
      <c r="JO123" s="26"/>
      <c r="JP123" s="26"/>
      <c r="JQ123" s="26"/>
      <c r="JR123" s="26"/>
      <c r="JS123" s="26"/>
      <c r="JT123" s="26"/>
      <c r="JU123" s="26"/>
      <c r="JV123" s="26"/>
      <c r="JW123" s="26"/>
      <c r="JX123" s="26"/>
      <c r="JY123" s="26"/>
      <c r="JZ123" s="26"/>
      <c r="KA123" s="26"/>
      <c r="KB123" s="26"/>
      <c r="KC123" s="26"/>
      <c r="KD123" s="26"/>
      <c r="KE123" s="26"/>
      <c r="KF123" s="26"/>
      <c r="KG123" s="26"/>
      <c r="KH123" s="26"/>
      <c r="KI123" s="26"/>
      <c r="KJ123" s="26"/>
      <c r="KK123" s="26"/>
      <c r="KL123" s="26"/>
      <c r="KM123" s="26"/>
      <c r="KN123" s="26"/>
      <c r="KO123" s="26"/>
    </row>
    <row r="124" spans="1:301" x14ac:dyDescent="0.25">
      <c r="A124" s="74"/>
      <c r="B124" s="74"/>
      <c r="C124" s="74"/>
      <c r="D124" s="74"/>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c r="IY124" s="26"/>
      <c r="IZ124" s="26"/>
      <c r="JA124" s="26"/>
      <c r="JB124" s="26"/>
      <c r="JC124" s="26"/>
      <c r="JD124" s="26"/>
      <c r="JE124" s="26"/>
      <c r="JF124" s="26"/>
      <c r="JG124" s="26"/>
      <c r="JH124" s="26"/>
      <c r="JI124" s="26"/>
      <c r="JJ124" s="26"/>
      <c r="JK124" s="26"/>
      <c r="JL124" s="26"/>
      <c r="JM124" s="26"/>
      <c r="JN124" s="26"/>
      <c r="JO124" s="26"/>
      <c r="JP124" s="26"/>
      <c r="JQ124" s="26"/>
      <c r="JR124" s="26"/>
      <c r="JS124" s="26"/>
      <c r="JT124" s="26"/>
      <c r="JU124" s="26"/>
      <c r="JV124" s="26"/>
      <c r="JW124" s="26"/>
      <c r="JX124" s="26"/>
      <c r="JY124" s="26"/>
      <c r="JZ124" s="26"/>
      <c r="KA124" s="26"/>
      <c r="KB124" s="26"/>
      <c r="KC124" s="26"/>
      <c r="KD124" s="26"/>
      <c r="KE124" s="26"/>
      <c r="KF124" s="26"/>
      <c r="KG124" s="26"/>
      <c r="KH124" s="26"/>
      <c r="KI124" s="26"/>
      <c r="KJ124" s="26"/>
      <c r="KK124" s="26"/>
      <c r="KL124" s="26"/>
      <c r="KM124" s="26"/>
      <c r="KN124" s="26"/>
      <c r="KO124" s="26"/>
    </row>
    <row r="125" spans="1:301" x14ac:dyDescent="0.25">
      <c r="A125" s="74"/>
      <c r="B125" s="74"/>
      <c r="C125" s="74"/>
      <c r="D125" s="74"/>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26"/>
      <c r="JH125" s="26"/>
      <c r="JI125" s="26"/>
      <c r="JJ125" s="26"/>
      <c r="JK125" s="26"/>
      <c r="JL125" s="26"/>
      <c r="JM125" s="26"/>
      <c r="JN125" s="26"/>
      <c r="JO125" s="26"/>
      <c r="JP125" s="26"/>
      <c r="JQ125" s="26"/>
      <c r="JR125" s="26"/>
      <c r="JS125" s="26"/>
      <c r="JT125" s="26"/>
      <c r="JU125" s="26"/>
      <c r="JV125" s="26"/>
      <c r="JW125" s="26"/>
      <c r="JX125" s="26"/>
      <c r="JY125" s="26"/>
      <c r="JZ125" s="26"/>
      <c r="KA125" s="26"/>
      <c r="KB125" s="26"/>
      <c r="KC125" s="26"/>
      <c r="KD125" s="26"/>
      <c r="KE125" s="26"/>
      <c r="KF125" s="26"/>
      <c r="KG125" s="26"/>
      <c r="KH125" s="26"/>
      <c r="KI125" s="26"/>
      <c r="KJ125" s="26"/>
      <c r="KK125" s="26"/>
      <c r="KL125" s="26"/>
      <c r="KM125" s="26"/>
      <c r="KN125" s="26"/>
      <c r="KO125" s="26"/>
    </row>
    <row r="126" spans="1:301" x14ac:dyDescent="0.25">
      <c r="A126" s="74"/>
      <c r="B126" s="74"/>
      <c r="C126" s="74"/>
      <c r="D126" s="74"/>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c r="IY126" s="26"/>
      <c r="IZ126" s="26"/>
      <c r="JA126" s="26"/>
      <c r="JB126" s="26"/>
      <c r="JC126" s="26"/>
      <c r="JD126" s="26"/>
      <c r="JE126" s="26"/>
      <c r="JF126" s="26"/>
      <c r="JG126" s="26"/>
      <c r="JH126" s="26"/>
      <c r="JI126" s="26"/>
      <c r="JJ126" s="26"/>
      <c r="JK126" s="26"/>
      <c r="JL126" s="26"/>
      <c r="JM126" s="26"/>
      <c r="JN126" s="26"/>
      <c r="JO126" s="26"/>
      <c r="JP126" s="26"/>
      <c r="JQ126" s="26"/>
      <c r="JR126" s="26"/>
      <c r="JS126" s="26"/>
      <c r="JT126" s="26"/>
      <c r="JU126" s="26"/>
      <c r="JV126" s="26"/>
      <c r="JW126" s="26"/>
      <c r="JX126" s="26"/>
      <c r="JY126" s="26"/>
      <c r="JZ126" s="26"/>
      <c r="KA126" s="26"/>
      <c r="KB126" s="26"/>
      <c r="KC126" s="26"/>
      <c r="KD126" s="26"/>
      <c r="KE126" s="26"/>
      <c r="KF126" s="26"/>
      <c r="KG126" s="26"/>
      <c r="KH126" s="26"/>
      <c r="KI126" s="26"/>
      <c r="KJ126" s="26"/>
      <c r="KK126" s="26"/>
      <c r="KL126" s="26"/>
      <c r="KM126" s="26"/>
      <c r="KN126" s="26"/>
      <c r="KO126" s="26"/>
    </row>
    <row r="127" spans="1:301" x14ac:dyDescent="0.25">
      <c r="A127" s="74"/>
      <c r="B127" s="74"/>
      <c r="C127" s="74"/>
      <c r="D127" s="74"/>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26"/>
      <c r="JH127" s="26"/>
      <c r="JI127" s="26"/>
      <c r="JJ127" s="26"/>
      <c r="JK127" s="26"/>
      <c r="JL127" s="26"/>
      <c r="JM127" s="26"/>
      <c r="JN127" s="26"/>
      <c r="JO127" s="26"/>
      <c r="JP127" s="26"/>
      <c r="JQ127" s="26"/>
      <c r="JR127" s="26"/>
      <c r="JS127" s="26"/>
      <c r="JT127" s="26"/>
      <c r="JU127" s="26"/>
      <c r="JV127" s="26"/>
      <c r="JW127" s="26"/>
      <c r="JX127" s="26"/>
      <c r="JY127" s="26"/>
      <c r="JZ127" s="26"/>
      <c r="KA127" s="26"/>
      <c r="KB127" s="26"/>
      <c r="KC127" s="26"/>
      <c r="KD127" s="26"/>
      <c r="KE127" s="26"/>
      <c r="KF127" s="26"/>
      <c r="KG127" s="26"/>
      <c r="KH127" s="26"/>
      <c r="KI127" s="26"/>
      <c r="KJ127" s="26"/>
      <c r="KK127" s="26"/>
      <c r="KL127" s="26"/>
      <c r="KM127" s="26"/>
      <c r="KN127" s="26"/>
      <c r="KO127" s="26"/>
    </row>
    <row r="128" spans="1:301" x14ac:dyDescent="0.25">
      <c r="A128" s="74"/>
      <c r="B128" s="74"/>
      <c r="C128" s="74"/>
      <c r="D128" s="74"/>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c r="EH128" s="26"/>
      <c r="EI128" s="26"/>
      <c r="EJ128" s="26"/>
      <c r="EK128" s="26"/>
      <c r="EL128" s="26"/>
      <c r="EM128" s="26"/>
      <c r="EN128" s="26"/>
      <c r="EO128" s="26"/>
      <c r="EP128" s="26"/>
      <c r="EQ128" s="26"/>
      <c r="ER128" s="26"/>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c r="IY128" s="26"/>
      <c r="IZ128" s="26"/>
      <c r="JA128" s="26"/>
      <c r="JB128" s="26"/>
      <c r="JC128" s="26"/>
      <c r="JD128" s="26"/>
      <c r="JE128" s="26"/>
      <c r="JF128" s="26"/>
      <c r="JG128" s="26"/>
      <c r="JH128" s="26"/>
      <c r="JI128" s="26"/>
      <c r="JJ128" s="26"/>
      <c r="JK128" s="26"/>
      <c r="JL128" s="26"/>
      <c r="JM128" s="26"/>
      <c r="JN128" s="26"/>
      <c r="JO128" s="26"/>
      <c r="JP128" s="26"/>
      <c r="JQ128" s="26"/>
      <c r="JR128" s="26"/>
      <c r="JS128" s="26"/>
      <c r="JT128" s="26"/>
      <c r="JU128" s="26"/>
      <c r="JV128" s="26"/>
      <c r="JW128" s="26"/>
      <c r="JX128" s="26"/>
      <c r="JY128" s="26"/>
      <c r="JZ128" s="26"/>
      <c r="KA128" s="26"/>
      <c r="KB128" s="26"/>
      <c r="KC128" s="26"/>
      <c r="KD128" s="26"/>
      <c r="KE128" s="26"/>
      <c r="KF128" s="26"/>
      <c r="KG128" s="26"/>
      <c r="KH128" s="26"/>
      <c r="KI128" s="26"/>
      <c r="KJ128" s="26"/>
      <c r="KK128" s="26"/>
      <c r="KL128" s="26"/>
      <c r="KM128" s="26"/>
      <c r="KN128" s="26"/>
      <c r="KO128" s="26"/>
    </row>
    <row r="129" spans="1:301" x14ac:dyDescent="0.25">
      <c r="A129" s="74"/>
      <c r="B129" s="74"/>
      <c r="C129" s="74"/>
      <c r="D129" s="74"/>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26"/>
      <c r="JH129" s="26"/>
      <c r="JI129" s="26"/>
      <c r="JJ129" s="26"/>
      <c r="JK129" s="26"/>
      <c r="JL129" s="26"/>
      <c r="JM129" s="26"/>
      <c r="JN129" s="26"/>
      <c r="JO129" s="26"/>
      <c r="JP129" s="26"/>
      <c r="JQ129" s="26"/>
      <c r="JR129" s="26"/>
      <c r="JS129" s="26"/>
      <c r="JT129" s="26"/>
      <c r="JU129" s="26"/>
      <c r="JV129" s="26"/>
      <c r="JW129" s="26"/>
      <c r="JX129" s="26"/>
      <c r="JY129" s="26"/>
      <c r="JZ129" s="26"/>
      <c r="KA129" s="26"/>
      <c r="KB129" s="26"/>
      <c r="KC129" s="26"/>
      <c r="KD129" s="26"/>
      <c r="KE129" s="26"/>
      <c r="KF129" s="26"/>
      <c r="KG129" s="26"/>
      <c r="KH129" s="26"/>
      <c r="KI129" s="26"/>
      <c r="KJ129" s="26"/>
      <c r="KK129" s="26"/>
      <c r="KL129" s="26"/>
      <c r="KM129" s="26"/>
      <c r="KN129" s="26"/>
      <c r="KO129" s="26"/>
    </row>
    <row r="130" spans="1:301" x14ac:dyDescent="0.25">
      <c r="A130" s="74"/>
      <c r="B130" s="74"/>
      <c r="C130" s="74"/>
      <c r="D130" s="74"/>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26"/>
      <c r="JH130" s="26"/>
      <c r="JI130" s="26"/>
      <c r="JJ130" s="26"/>
      <c r="JK130" s="26"/>
      <c r="JL130" s="26"/>
      <c r="JM130" s="26"/>
      <c r="JN130" s="26"/>
      <c r="JO130" s="26"/>
      <c r="JP130" s="26"/>
      <c r="JQ130" s="26"/>
      <c r="JR130" s="26"/>
      <c r="JS130" s="26"/>
      <c r="JT130" s="26"/>
      <c r="JU130" s="26"/>
      <c r="JV130" s="26"/>
      <c r="JW130" s="26"/>
      <c r="JX130" s="26"/>
      <c r="JY130" s="26"/>
      <c r="JZ130" s="26"/>
      <c r="KA130" s="26"/>
      <c r="KB130" s="26"/>
      <c r="KC130" s="26"/>
      <c r="KD130" s="26"/>
      <c r="KE130" s="26"/>
      <c r="KF130" s="26"/>
      <c r="KG130" s="26"/>
      <c r="KH130" s="26"/>
      <c r="KI130" s="26"/>
      <c r="KJ130" s="26"/>
      <c r="KK130" s="26"/>
      <c r="KL130" s="26"/>
      <c r="KM130" s="26"/>
      <c r="KN130" s="26"/>
      <c r="KO130" s="26"/>
    </row>
    <row r="131" spans="1:301" x14ac:dyDescent="0.25">
      <c r="A131" s="74"/>
      <c r="B131" s="74"/>
      <c r="C131" s="74"/>
      <c r="D131" s="74"/>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26"/>
      <c r="JH131" s="26"/>
      <c r="JI131" s="26"/>
      <c r="JJ131" s="26"/>
      <c r="JK131" s="26"/>
      <c r="JL131" s="26"/>
      <c r="JM131" s="26"/>
      <c r="JN131" s="26"/>
      <c r="JO131" s="26"/>
      <c r="JP131" s="26"/>
      <c r="JQ131" s="26"/>
      <c r="JR131" s="26"/>
      <c r="JS131" s="26"/>
      <c r="JT131" s="26"/>
      <c r="JU131" s="26"/>
      <c r="JV131" s="26"/>
      <c r="JW131" s="26"/>
      <c r="JX131" s="26"/>
      <c r="JY131" s="26"/>
      <c r="JZ131" s="26"/>
      <c r="KA131" s="26"/>
      <c r="KB131" s="26"/>
      <c r="KC131" s="26"/>
      <c r="KD131" s="26"/>
      <c r="KE131" s="26"/>
      <c r="KF131" s="26"/>
      <c r="KG131" s="26"/>
      <c r="KH131" s="26"/>
      <c r="KI131" s="26"/>
      <c r="KJ131" s="26"/>
      <c r="KK131" s="26"/>
      <c r="KL131" s="26"/>
      <c r="KM131" s="26"/>
      <c r="KN131" s="26"/>
      <c r="KO131" s="26"/>
    </row>
    <row r="132" spans="1:301" x14ac:dyDescent="0.25">
      <c r="A132" s="74"/>
      <c r="B132" s="74"/>
      <c r="C132" s="74"/>
      <c r="D132" s="74"/>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c r="ED132" s="26"/>
      <c r="EE132" s="26"/>
      <c r="EF132" s="26"/>
      <c r="EG132" s="26"/>
      <c r="EH132" s="26"/>
      <c r="EI132" s="26"/>
      <c r="EJ132" s="26"/>
      <c r="EK132" s="26"/>
      <c r="EL132" s="26"/>
      <c r="EM132" s="26"/>
      <c r="EN132" s="26"/>
      <c r="EO132" s="26"/>
      <c r="EP132" s="26"/>
      <c r="EQ132" s="26"/>
      <c r="ER132" s="26"/>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26"/>
      <c r="JH132" s="26"/>
      <c r="JI132" s="26"/>
      <c r="JJ132" s="26"/>
      <c r="JK132" s="26"/>
      <c r="JL132" s="26"/>
      <c r="JM132" s="26"/>
      <c r="JN132" s="26"/>
      <c r="JO132" s="26"/>
      <c r="JP132" s="26"/>
      <c r="JQ132" s="26"/>
      <c r="JR132" s="26"/>
      <c r="JS132" s="26"/>
      <c r="JT132" s="26"/>
      <c r="JU132" s="26"/>
      <c r="JV132" s="26"/>
      <c r="JW132" s="26"/>
      <c r="JX132" s="26"/>
      <c r="JY132" s="26"/>
      <c r="JZ132" s="26"/>
      <c r="KA132" s="26"/>
      <c r="KB132" s="26"/>
      <c r="KC132" s="26"/>
      <c r="KD132" s="26"/>
      <c r="KE132" s="26"/>
      <c r="KF132" s="26"/>
      <c r="KG132" s="26"/>
      <c r="KH132" s="26"/>
      <c r="KI132" s="26"/>
      <c r="KJ132" s="26"/>
      <c r="KK132" s="26"/>
      <c r="KL132" s="26"/>
      <c r="KM132" s="26"/>
      <c r="KN132" s="26"/>
      <c r="KO132" s="26"/>
    </row>
    <row r="133" spans="1:301" x14ac:dyDescent="0.25">
      <c r="A133" s="74"/>
      <c r="B133" s="74"/>
      <c r="C133" s="74"/>
      <c r="D133" s="74"/>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c r="ED133" s="26"/>
      <c r="EE133" s="26"/>
      <c r="EF133" s="26"/>
      <c r="EG133" s="26"/>
      <c r="EH133" s="26"/>
      <c r="EI133" s="26"/>
      <c r="EJ133" s="26"/>
      <c r="EK133" s="26"/>
      <c r="EL133" s="26"/>
      <c r="EM133" s="26"/>
      <c r="EN133" s="26"/>
      <c r="EO133" s="26"/>
      <c r="EP133" s="26"/>
      <c r="EQ133" s="26"/>
      <c r="ER133" s="26"/>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26"/>
      <c r="JH133" s="26"/>
      <c r="JI133" s="26"/>
      <c r="JJ133" s="26"/>
      <c r="JK133" s="26"/>
      <c r="JL133" s="26"/>
      <c r="JM133" s="26"/>
      <c r="JN133" s="26"/>
      <c r="JO133" s="26"/>
      <c r="JP133" s="26"/>
      <c r="JQ133" s="26"/>
      <c r="JR133" s="26"/>
      <c r="JS133" s="26"/>
      <c r="JT133" s="26"/>
      <c r="JU133" s="26"/>
      <c r="JV133" s="26"/>
      <c r="JW133" s="26"/>
      <c r="JX133" s="26"/>
      <c r="JY133" s="26"/>
      <c r="JZ133" s="26"/>
      <c r="KA133" s="26"/>
      <c r="KB133" s="26"/>
      <c r="KC133" s="26"/>
      <c r="KD133" s="26"/>
      <c r="KE133" s="26"/>
      <c r="KF133" s="26"/>
      <c r="KG133" s="26"/>
      <c r="KH133" s="26"/>
      <c r="KI133" s="26"/>
      <c r="KJ133" s="26"/>
      <c r="KK133" s="26"/>
      <c r="KL133" s="26"/>
      <c r="KM133" s="26"/>
      <c r="KN133" s="26"/>
      <c r="KO133" s="26"/>
    </row>
    <row r="134" spans="1:301" x14ac:dyDescent="0.25">
      <c r="A134" s="74"/>
      <c r="B134" s="74"/>
      <c r="C134" s="74"/>
      <c r="D134" s="74"/>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c r="ED134" s="26"/>
      <c r="EE134" s="26"/>
      <c r="EF134" s="26"/>
      <c r="EG134" s="26"/>
      <c r="EH134" s="26"/>
      <c r="EI134" s="26"/>
      <c r="EJ134" s="26"/>
      <c r="EK134" s="26"/>
      <c r="EL134" s="26"/>
      <c r="EM134" s="26"/>
      <c r="EN134" s="26"/>
      <c r="EO134" s="26"/>
      <c r="EP134" s="26"/>
      <c r="EQ134" s="26"/>
      <c r="ER134" s="26"/>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26"/>
      <c r="JH134" s="26"/>
      <c r="JI134" s="26"/>
      <c r="JJ134" s="26"/>
      <c r="JK134" s="26"/>
      <c r="JL134" s="26"/>
      <c r="JM134" s="26"/>
      <c r="JN134" s="26"/>
      <c r="JO134" s="26"/>
      <c r="JP134" s="26"/>
      <c r="JQ134" s="26"/>
      <c r="JR134" s="26"/>
      <c r="JS134" s="26"/>
      <c r="JT134" s="26"/>
      <c r="JU134" s="26"/>
      <c r="JV134" s="26"/>
      <c r="JW134" s="26"/>
      <c r="JX134" s="26"/>
      <c r="JY134" s="26"/>
      <c r="JZ134" s="26"/>
      <c r="KA134" s="26"/>
      <c r="KB134" s="26"/>
      <c r="KC134" s="26"/>
      <c r="KD134" s="26"/>
      <c r="KE134" s="26"/>
      <c r="KF134" s="26"/>
      <c r="KG134" s="26"/>
      <c r="KH134" s="26"/>
      <c r="KI134" s="26"/>
      <c r="KJ134" s="26"/>
      <c r="KK134" s="26"/>
      <c r="KL134" s="26"/>
      <c r="KM134" s="26"/>
      <c r="KN134" s="26"/>
      <c r="KO134" s="26"/>
    </row>
    <row r="135" spans="1:301" x14ac:dyDescent="0.25">
      <c r="A135" s="74"/>
      <c r="B135" s="74"/>
      <c r="C135" s="74"/>
      <c r="D135" s="74"/>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26"/>
      <c r="JH135" s="26"/>
      <c r="JI135" s="26"/>
      <c r="JJ135" s="26"/>
      <c r="JK135" s="26"/>
      <c r="JL135" s="26"/>
      <c r="JM135" s="26"/>
      <c r="JN135" s="26"/>
      <c r="JO135" s="26"/>
      <c r="JP135" s="26"/>
      <c r="JQ135" s="26"/>
      <c r="JR135" s="26"/>
      <c r="JS135" s="26"/>
      <c r="JT135" s="26"/>
      <c r="JU135" s="26"/>
      <c r="JV135" s="26"/>
      <c r="JW135" s="26"/>
      <c r="JX135" s="26"/>
      <c r="JY135" s="26"/>
      <c r="JZ135" s="26"/>
      <c r="KA135" s="26"/>
      <c r="KB135" s="26"/>
      <c r="KC135" s="26"/>
      <c r="KD135" s="26"/>
      <c r="KE135" s="26"/>
      <c r="KF135" s="26"/>
      <c r="KG135" s="26"/>
      <c r="KH135" s="26"/>
      <c r="KI135" s="26"/>
      <c r="KJ135" s="26"/>
      <c r="KK135" s="26"/>
      <c r="KL135" s="26"/>
      <c r="KM135" s="26"/>
      <c r="KN135" s="26"/>
      <c r="KO135" s="26"/>
    </row>
    <row r="136" spans="1:301" x14ac:dyDescent="0.25">
      <c r="A136" s="74"/>
      <c r="B136" s="74"/>
      <c r="C136" s="74"/>
      <c r="D136" s="74"/>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c r="EN136" s="26"/>
      <c r="EO136" s="26"/>
      <c r="EP136" s="26"/>
      <c r="EQ136" s="26"/>
      <c r="ER136" s="26"/>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c r="IN136" s="26"/>
      <c r="IO136" s="26"/>
      <c r="IP136" s="26"/>
      <c r="IQ136" s="26"/>
      <c r="IR136" s="26"/>
      <c r="IS136" s="26"/>
      <c r="IT136" s="26"/>
      <c r="IU136" s="26"/>
      <c r="IV136" s="26"/>
      <c r="IW136" s="26"/>
      <c r="IX136" s="26"/>
      <c r="IY136" s="26"/>
      <c r="IZ136" s="26"/>
      <c r="JA136" s="26"/>
      <c r="JB136" s="26"/>
      <c r="JC136" s="26"/>
      <c r="JD136" s="26"/>
      <c r="JE136" s="26"/>
      <c r="JF136" s="26"/>
      <c r="JG136" s="26"/>
      <c r="JH136" s="26"/>
      <c r="JI136" s="26"/>
      <c r="JJ136" s="26"/>
      <c r="JK136" s="26"/>
      <c r="JL136" s="26"/>
      <c r="JM136" s="26"/>
      <c r="JN136" s="26"/>
      <c r="JO136" s="26"/>
      <c r="JP136" s="26"/>
      <c r="JQ136" s="26"/>
      <c r="JR136" s="26"/>
      <c r="JS136" s="26"/>
      <c r="JT136" s="26"/>
      <c r="JU136" s="26"/>
      <c r="JV136" s="26"/>
      <c r="JW136" s="26"/>
      <c r="JX136" s="26"/>
      <c r="JY136" s="26"/>
      <c r="JZ136" s="26"/>
      <c r="KA136" s="26"/>
      <c r="KB136" s="26"/>
      <c r="KC136" s="26"/>
      <c r="KD136" s="26"/>
      <c r="KE136" s="26"/>
      <c r="KF136" s="26"/>
      <c r="KG136" s="26"/>
      <c r="KH136" s="26"/>
      <c r="KI136" s="26"/>
      <c r="KJ136" s="26"/>
      <c r="KK136" s="26"/>
      <c r="KL136" s="26"/>
      <c r="KM136" s="26"/>
      <c r="KN136" s="26"/>
      <c r="KO136" s="26"/>
    </row>
    <row r="137" spans="1:301" x14ac:dyDescent="0.25">
      <c r="A137" s="74"/>
      <c r="B137" s="74"/>
      <c r="C137" s="74"/>
      <c r="D137" s="74"/>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c r="IW137" s="26"/>
      <c r="IX137" s="26"/>
      <c r="IY137" s="26"/>
      <c r="IZ137" s="26"/>
      <c r="JA137" s="26"/>
      <c r="JB137" s="26"/>
      <c r="JC137" s="26"/>
      <c r="JD137" s="26"/>
      <c r="JE137" s="26"/>
      <c r="JF137" s="26"/>
      <c r="JG137" s="26"/>
      <c r="JH137" s="26"/>
      <c r="JI137" s="26"/>
      <c r="JJ137" s="26"/>
      <c r="JK137" s="26"/>
      <c r="JL137" s="26"/>
      <c r="JM137" s="26"/>
      <c r="JN137" s="26"/>
      <c r="JO137" s="26"/>
      <c r="JP137" s="26"/>
      <c r="JQ137" s="26"/>
      <c r="JR137" s="26"/>
      <c r="JS137" s="26"/>
      <c r="JT137" s="26"/>
      <c r="JU137" s="26"/>
      <c r="JV137" s="26"/>
      <c r="JW137" s="26"/>
      <c r="JX137" s="26"/>
      <c r="JY137" s="26"/>
      <c r="JZ137" s="26"/>
      <c r="KA137" s="26"/>
      <c r="KB137" s="26"/>
      <c r="KC137" s="26"/>
      <c r="KD137" s="26"/>
      <c r="KE137" s="26"/>
      <c r="KF137" s="26"/>
      <c r="KG137" s="26"/>
      <c r="KH137" s="26"/>
      <c r="KI137" s="26"/>
      <c r="KJ137" s="26"/>
      <c r="KK137" s="26"/>
      <c r="KL137" s="26"/>
      <c r="KM137" s="26"/>
      <c r="KN137" s="26"/>
      <c r="KO137" s="26"/>
    </row>
    <row r="138" spans="1:301" x14ac:dyDescent="0.25">
      <c r="A138" s="74"/>
      <c r="B138" s="74"/>
      <c r="C138" s="74"/>
      <c r="D138" s="74"/>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26"/>
      <c r="JH138" s="26"/>
      <c r="JI138" s="26"/>
      <c r="JJ138" s="26"/>
      <c r="JK138" s="26"/>
      <c r="JL138" s="26"/>
      <c r="JM138" s="26"/>
      <c r="JN138" s="26"/>
      <c r="JO138" s="26"/>
      <c r="JP138" s="26"/>
      <c r="JQ138" s="26"/>
      <c r="JR138" s="26"/>
      <c r="JS138" s="26"/>
      <c r="JT138" s="26"/>
      <c r="JU138" s="26"/>
      <c r="JV138" s="26"/>
      <c r="JW138" s="26"/>
      <c r="JX138" s="26"/>
      <c r="JY138" s="26"/>
      <c r="JZ138" s="26"/>
      <c r="KA138" s="26"/>
      <c r="KB138" s="26"/>
      <c r="KC138" s="26"/>
      <c r="KD138" s="26"/>
      <c r="KE138" s="26"/>
      <c r="KF138" s="26"/>
      <c r="KG138" s="26"/>
      <c r="KH138" s="26"/>
      <c r="KI138" s="26"/>
      <c r="KJ138" s="26"/>
      <c r="KK138" s="26"/>
      <c r="KL138" s="26"/>
      <c r="KM138" s="26"/>
      <c r="KN138" s="26"/>
      <c r="KO138" s="26"/>
    </row>
    <row r="139" spans="1:301" x14ac:dyDescent="0.25">
      <c r="A139" s="74"/>
      <c r="B139" s="74"/>
      <c r="C139" s="74"/>
      <c r="D139" s="74"/>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26"/>
      <c r="JH139" s="26"/>
      <c r="JI139" s="26"/>
      <c r="JJ139" s="26"/>
      <c r="JK139" s="26"/>
      <c r="JL139" s="26"/>
      <c r="JM139" s="26"/>
      <c r="JN139" s="26"/>
      <c r="JO139" s="26"/>
      <c r="JP139" s="26"/>
      <c r="JQ139" s="26"/>
      <c r="JR139" s="26"/>
      <c r="JS139" s="26"/>
      <c r="JT139" s="26"/>
      <c r="JU139" s="26"/>
      <c r="JV139" s="26"/>
      <c r="JW139" s="26"/>
      <c r="JX139" s="26"/>
      <c r="JY139" s="26"/>
      <c r="JZ139" s="26"/>
      <c r="KA139" s="26"/>
      <c r="KB139" s="26"/>
      <c r="KC139" s="26"/>
      <c r="KD139" s="26"/>
      <c r="KE139" s="26"/>
      <c r="KF139" s="26"/>
      <c r="KG139" s="26"/>
      <c r="KH139" s="26"/>
      <c r="KI139" s="26"/>
      <c r="KJ139" s="26"/>
      <c r="KK139" s="26"/>
      <c r="KL139" s="26"/>
      <c r="KM139" s="26"/>
      <c r="KN139" s="26"/>
      <c r="KO139" s="26"/>
    </row>
    <row r="140" spans="1:301" x14ac:dyDescent="0.25">
      <c r="A140" s="74"/>
      <c r="B140" s="74"/>
      <c r="C140" s="74"/>
      <c r="D140" s="74"/>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26"/>
      <c r="JH140" s="26"/>
      <c r="JI140" s="26"/>
      <c r="JJ140" s="26"/>
      <c r="JK140" s="26"/>
      <c r="JL140" s="26"/>
      <c r="JM140" s="26"/>
      <c r="JN140" s="26"/>
      <c r="JO140" s="26"/>
      <c r="JP140" s="26"/>
      <c r="JQ140" s="26"/>
      <c r="JR140" s="26"/>
      <c r="JS140" s="26"/>
      <c r="JT140" s="26"/>
      <c r="JU140" s="26"/>
      <c r="JV140" s="26"/>
      <c r="JW140" s="26"/>
      <c r="JX140" s="26"/>
      <c r="JY140" s="26"/>
      <c r="JZ140" s="26"/>
      <c r="KA140" s="26"/>
      <c r="KB140" s="26"/>
      <c r="KC140" s="26"/>
      <c r="KD140" s="26"/>
      <c r="KE140" s="26"/>
      <c r="KF140" s="26"/>
      <c r="KG140" s="26"/>
      <c r="KH140" s="26"/>
      <c r="KI140" s="26"/>
      <c r="KJ140" s="26"/>
      <c r="KK140" s="26"/>
      <c r="KL140" s="26"/>
      <c r="KM140" s="26"/>
      <c r="KN140" s="26"/>
      <c r="KO140" s="26"/>
    </row>
    <row r="141" spans="1:301" x14ac:dyDescent="0.25">
      <c r="A141" s="74"/>
      <c r="B141" s="74"/>
      <c r="C141" s="74"/>
      <c r="D141" s="74"/>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26"/>
      <c r="JH141" s="26"/>
      <c r="JI141" s="26"/>
      <c r="JJ141" s="26"/>
      <c r="JK141" s="26"/>
      <c r="JL141" s="26"/>
      <c r="JM141" s="26"/>
      <c r="JN141" s="26"/>
      <c r="JO141" s="26"/>
      <c r="JP141" s="26"/>
      <c r="JQ141" s="26"/>
      <c r="JR141" s="26"/>
      <c r="JS141" s="26"/>
      <c r="JT141" s="26"/>
      <c r="JU141" s="26"/>
      <c r="JV141" s="26"/>
      <c r="JW141" s="26"/>
      <c r="JX141" s="26"/>
      <c r="JY141" s="26"/>
      <c r="JZ141" s="26"/>
      <c r="KA141" s="26"/>
      <c r="KB141" s="26"/>
      <c r="KC141" s="26"/>
      <c r="KD141" s="26"/>
      <c r="KE141" s="26"/>
      <c r="KF141" s="26"/>
      <c r="KG141" s="26"/>
      <c r="KH141" s="26"/>
      <c r="KI141" s="26"/>
      <c r="KJ141" s="26"/>
      <c r="KK141" s="26"/>
      <c r="KL141" s="26"/>
      <c r="KM141" s="26"/>
      <c r="KN141" s="26"/>
      <c r="KO141" s="26"/>
    </row>
    <row r="142" spans="1:301" x14ac:dyDescent="0.25">
      <c r="A142" s="74"/>
      <c r="B142" s="74"/>
      <c r="C142" s="74"/>
      <c r="D142" s="74"/>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26"/>
      <c r="JH142" s="26"/>
      <c r="JI142" s="26"/>
      <c r="JJ142" s="26"/>
      <c r="JK142" s="26"/>
      <c r="JL142" s="26"/>
      <c r="JM142" s="26"/>
      <c r="JN142" s="26"/>
      <c r="JO142" s="26"/>
      <c r="JP142" s="26"/>
      <c r="JQ142" s="26"/>
      <c r="JR142" s="26"/>
      <c r="JS142" s="26"/>
      <c r="JT142" s="26"/>
      <c r="JU142" s="26"/>
      <c r="JV142" s="26"/>
      <c r="JW142" s="26"/>
      <c r="JX142" s="26"/>
      <c r="JY142" s="26"/>
      <c r="JZ142" s="26"/>
      <c r="KA142" s="26"/>
      <c r="KB142" s="26"/>
      <c r="KC142" s="26"/>
      <c r="KD142" s="26"/>
      <c r="KE142" s="26"/>
      <c r="KF142" s="26"/>
      <c r="KG142" s="26"/>
      <c r="KH142" s="26"/>
      <c r="KI142" s="26"/>
      <c r="KJ142" s="26"/>
      <c r="KK142" s="26"/>
      <c r="KL142" s="26"/>
      <c r="KM142" s="26"/>
      <c r="KN142" s="26"/>
      <c r="KO142" s="26"/>
    </row>
    <row r="143" spans="1:301" x14ac:dyDescent="0.25">
      <c r="A143" s="74"/>
      <c r="B143" s="74"/>
      <c r="C143" s="74"/>
      <c r="D143" s="74"/>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26"/>
      <c r="JH143" s="26"/>
      <c r="JI143" s="26"/>
      <c r="JJ143" s="26"/>
      <c r="JK143" s="26"/>
      <c r="JL143" s="26"/>
      <c r="JM143" s="26"/>
      <c r="JN143" s="26"/>
      <c r="JO143" s="26"/>
      <c r="JP143" s="26"/>
      <c r="JQ143" s="26"/>
      <c r="JR143" s="26"/>
      <c r="JS143" s="26"/>
      <c r="JT143" s="26"/>
      <c r="JU143" s="26"/>
      <c r="JV143" s="26"/>
      <c r="JW143" s="26"/>
      <c r="JX143" s="26"/>
      <c r="JY143" s="26"/>
      <c r="JZ143" s="26"/>
      <c r="KA143" s="26"/>
      <c r="KB143" s="26"/>
      <c r="KC143" s="26"/>
      <c r="KD143" s="26"/>
      <c r="KE143" s="26"/>
      <c r="KF143" s="26"/>
      <c r="KG143" s="26"/>
      <c r="KH143" s="26"/>
      <c r="KI143" s="26"/>
      <c r="KJ143" s="26"/>
      <c r="KK143" s="26"/>
      <c r="KL143" s="26"/>
      <c r="KM143" s="26"/>
      <c r="KN143" s="26"/>
      <c r="KO143" s="26"/>
    </row>
    <row r="144" spans="1:301" x14ac:dyDescent="0.25">
      <c r="A144" s="74"/>
      <c r="B144" s="74"/>
      <c r="C144" s="74"/>
      <c r="D144" s="74"/>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26"/>
      <c r="JH144" s="26"/>
      <c r="JI144" s="26"/>
      <c r="JJ144" s="26"/>
      <c r="JK144" s="26"/>
      <c r="JL144" s="26"/>
      <c r="JM144" s="26"/>
      <c r="JN144" s="26"/>
      <c r="JO144" s="26"/>
      <c r="JP144" s="26"/>
      <c r="JQ144" s="26"/>
      <c r="JR144" s="26"/>
      <c r="JS144" s="26"/>
      <c r="JT144" s="26"/>
      <c r="JU144" s="26"/>
      <c r="JV144" s="26"/>
      <c r="JW144" s="26"/>
      <c r="JX144" s="26"/>
      <c r="JY144" s="26"/>
      <c r="JZ144" s="26"/>
      <c r="KA144" s="26"/>
      <c r="KB144" s="26"/>
      <c r="KC144" s="26"/>
      <c r="KD144" s="26"/>
      <c r="KE144" s="26"/>
      <c r="KF144" s="26"/>
      <c r="KG144" s="26"/>
      <c r="KH144" s="26"/>
      <c r="KI144" s="26"/>
      <c r="KJ144" s="26"/>
      <c r="KK144" s="26"/>
      <c r="KL144" s="26"/>
      <c r="KM144" s="26"/>
      <c r="KN144" s="26"/>
      <c r="KO144" s="26"/>
    </row>
    <row r="145" spans="1:301" x14ac:dyDescent="0.25">
      <c r="A145" s="74"/>
      <c r="B145" s="74"/>
      <c r="C145" s="74"/>
      <c r="D145" s="74"/>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26"/>
      <c r="JH145" s="26"/>
      <c r="JI145" s="26"/>
      <c r="JJ145" s="26"/>
      <c r="JK145" s="26"/>
      <c r="JL145" s="26"/>
      <c r="JM145" s="26"/>
      <c r="JN145" s="26"/>
      <c r="JO145" s="26"/>
      <c r="JP145" s="26"/>
      <c r="JQ145" s="26"/>
      <c r="JR145" s="26"/>
      <c r="JS145" s="26"/>
      <c r="JT145" s="26"/>
      <c r="JU145" s="26"/>
      <c r="JV145" s="26"/>
      <c r="JW145" s="26"/>
      <c r="JX145" s="26"/>
      <c r="JY145" s="26"/>
      <c r="JZ145" s="26"/>
      <c r="KA145" s="26"/>
      <c r="KB145" s="26"/>
      <c r="KC145" s="26"/>
      <c r="KD145" s="26"/>
      <c r="KE145" s="26"/>
      <c r="KF145" s="26"/>
      <c r="KG145" s="26"/>
      <c r="KH145" s="26"/>
      <c r="KI145" s="26"/>
      <c r="KJ145" s="26"/>
      <c r="KK145" s="26"/>
      <c r="KL145" s="26"/>
      <c r="KM145" s="26"/>
      <c r="KN145" s="26"/>
      <c r="KO145" s="26"/>
    </row>
    <row r="146" spans="1:301" x14ac:dyDescent="0.25">
      <c r="A146" s="74"/>
      <c r="B146" s="74"/>
      <c r="C146" s="74"/>
      <c r="D146" s="74"/>
      <c r="E146" s="26"/>
      <c r="F146" s="26"/>
      <c r="G146" s="26"/>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4A2E7-3129-4219-B0D6-B1C5257036C1}">
  <dimension ref="A1:C7"/>
  <sheetViews>
    <sheetView workbookViewId="0">
      <selection activeCell="N34" sqref="N34"/>
    </sheetView>
  </sheetViews>
  <sheetFormatPr defaultRowHeight="15" x14ac:dyDescent="0.25"/>
  <cols>
    <col min="1" max="1" width="13.85546875" customWidth="1"/>
    <col min="2" max="3" width="14.7109375" customWidth="1"/>
  </cols>
  <sheetData>
    <row r="1" spans="1:3" ht="25.5" customHeight="1" thickBot="1" x14ac:dyDescent="0.3">
      <c r="A1" s="136" t="s">
        <v>927</v>
      </c>
      <c r="B1" s="2" t="s">
        <v>930</v>
      </c>
      <c r="C1" s="5" t="s">
        <v>931</v>
      </c>
    </row>
    <row r="2" spans="1:3" ht="17.100000000000001" customHeight="1" x14ac:dyDescent="0.25">
      <c r="A2" s="130" t="s">
        <v>918</v>
      </c>
      <c r="B2" s="132">
        <v>44000</v>
      </c>
      <c r="C2" s="133">
        <v>62378</v>
      </c>
    </row>
    <row r="3" spans="1:3" ht="17.100000000000001" customHeight="1" x14ac:dyDescent="0.25">
      <c r="A3" s="130" t="s">
        <v>919</v>
      </c>
      <c r="B3" s="132">
        <v>53000</v>
      </c>
      <c r="C3" s="133">
        <v>63123</v>
      </c>
    </row>
    <row r="4" spans="1:3" ht="17.100000000000001" customHeight="1" x14ac:dyDescent="0.25">
      <c r="A4" s="130" t="s">
        <v>920</v>
      </c>
      <c r="B4" s="132">
        <v>52000</v>
      </c>
      <c r="C4" s="133">
        <v>62019</v>
      </c>
    </row>
    <row r="5" spans="1:3" ht="17.100000000000001" customHeight="1" x14ac:dyDescent="0.25">
      <c r="A5" s="130" t="s">
        <v>921</v>
      </c>
      <c r="B5" s="132">
        <v>54000</v>
      </c>
      <c r="C5" s="133">
        <v>61870</v>
      </c>
    </row>
    <row r="6" spans="1:3" ht="17.100000000000001" customHeight="1" x14ac:dyDescent="0.25">
      <c r="A6" s="130" t="s">
        <v>922</v>
      </c>
      <c r="B6" s="132">
        <v>62000</v>
      </c>
      <c r="C6" s="133">
        <v>511000</v>
      </c>
    </row>
    <row r="7" spans="1:3" ht="15.75" thickBot="1" x14ac:dyDescent="0.3">
      <c r="A7" s="131" t="s">
        <v>923</v>
      </c>
      <c r="B7" s="134">
        <v>64000</v>
      </c>
      <c r="C7" s="135">
        <v>433000</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488B-9B2C-4DE6-B4C2-D607C7D7F502}">
  <dimension ref="A1:E16"/>
  <sheetViews>
    <sheetView workbookViewId="0">
      <selection activeCell="C18" sqref="C18"/>
    </sheetView>
  </sheetViews>
  <sheetFormatPr defaultRowHeight="15" x14ac:dyDescent="0.25"/>
  <cols>
    <col min="1" max="1" width="32.7109375" bestFit="1" customWidth="1"/>
    <col min="2" max="2" width="31.7109375" style="6" bestFit="1" customWidth="1"/>
    <col min="3" max="3" width="28.85546875" style="6" customWidth="1"/>
    <col min="4" max="4" width="44" style="6" bestFit="1" customWidth="1"/>
  </cols>
  <sheetData>
    <row r="1" spans="1:5" ht="15.75" thickBot="1" x14ac:dyDescent="0.3">
      <c r="A1" s="69" t="s">
        <v>622</v>
      </c>
      <c r="B1" s="70"/>
      <c r="C1" s="70"/>
      <c r="D1" s="70"/>
      <c r="E1" s="137"/>
    </row>
    <row r="2" spans="1:5" ht="36" customHeight="1" x14ac:dyDescent="0.25">
      <c r="A2" s="306" t="s">
        <v>1010</v>
      </c>
      <c r="B2" s="307"/>
      <c r="C2" s="307"/>
      <c r="D2" s="308"/>
      <c r="E2" s="137"/>
    </row>
    <row r="3" spans="1:5" ht="36" customHeight="1" thickBot="1" x14ac:dyDescent="0.3">
      <c r="A3" s="312"/>
      <c r="B3" s="313"/>
      <c r="C3" s="313"/>
      <c r="D3" s="314"/>
    </row>
    <row r="4" spans="1:5" ht="44.1" customHeight="1" thickBot="1" x14ac:dyDescent="0.3">
      <c r="A4" s="47" t="s">
        <v>842</v>
      </c>
      <c r="B4" s="190" t="s">
        <v>932</v>
      </c>
      <c r="C4" s="190" t="s">
        <v>596</v>
      </c>
      <c r="D4" s="191" t="s">
        <v>933</v>
      </c>
    </row>
    <row r="5" spans="1:5" x14ac:dyDescent="0.25">
      <c r="A5" s="24" t="s">
        <v>208</v>
      </c>
      <c r="B5" s="25" t="s">
        <v>683</v>
      </c>
      <c r="C5" s="25" t="s">
        <v>212</v>
      </c>
      <c r="D5" s="192" t="s">
        <v>949</v>
      </c>
    </row>
    <row r="6" spans="1:5" x14ac:dyDescent="0.25">
      <c r="A6" s="19" t="s">
        <v>208</v>
      </c>
      <c r="B6" s="6" t="s">
        <v>979</v>
      </c>
      <c r="C6" s="6" t="s">
        <v>207</v>
      </c>
      <c r="D6" s="193" t="s">
        <v>949</v>
      </c>
    </row>
    <row r="7" spans="1:5" x14ac:dyDescent="0.25">
      <c r="A7" s="19" t="s">
        <v>208</v>
      </c>
      <c r="B7" s="6" t="s">
        <v>980</v>
      </c>
      <c r="C7" s="6" t="s">
        <v>210</v>
      </c>
      <c r="D7" s="193" t="s">
        <v>1016</v>
      </c>
    </row>
    <row r="8" spans="1:5" x14ac:dyDescent="0.25">
      <c r="A8" s="19" t="s">
        <v>978</v>
      </c>
      <c r="B8" s="6" t="s">
        <v>686</v>
      </c>
      <c r="C8" s="6" t="s">
        <v>312</v>
      </c>
      <c r="D8" s="193" t="s">
        <v>949</v>
      </c>
    </row>
    <row r="9" spans="1:5" x14ac:dyDescent="0.25">
      <c r="A9" s="19" t="s">
        <v>978</v>
      </c>
      <c r="B9" s="6" t="s">
        <v>687</v>
      </c>
      <c r="C9" s="6" t="s">
        <v>306</v>
      </c>
      <c r="D9" s="193" t="s">
        <v>949</v>
      </c>
    </row>
    <row r="10" spans="1:5" x14ac:dyDescent="0.25">
      <c r="A10" s="19" t="s">
        <v>978</v>
      </c>
      <c r="B10" s="6" t="s">
        <v>690</v>
      </c>
      <c r="C10" s="6" t="s">
        <v>316</v>
      </c>
      <c r="D10" s="193" t="s">
        <v>1016</v>
      </c>
    </row>
    <row r="11" spans="1:5" x14ac:dyDescent="0.25">
      <c r="A11" s="19" t="s">
        <v>978</v>
      </c>
      <c r="B11" s="6" t="s">
        <v>696</v>
      </c>
      <c r="C11" s="6" t="s">
        <v>304</v>
      </c>
      <c r="D11" s="193" t="s">
        <v>1016</v>
      </c>
    </row>
    <row r="12" spans="1:5" x14ac:dyDescent="0.25">
      <c r="A12" s="19" t="s">
        <v>978</v>
      </c>
      <c r="B12" s="6" t="s">
        <v>706</v>
      </c>
      <c r="C12" s="6" t="s">
        <v>308</v>
      </c>
      <c r="D12" s="193" t="s">
        <v>1016</v>
      </c>
    </row>
    <row r="13" spans="1:5" x14ac:dyDescent="0.25">
      <c r="A13" s="19" t="s">
        <v>978</v>
      </c>
      <c r="B13" s="6" t="s">
        <v>1014</v>
      </c>
      <c r="C13" s="6" t="s">
        <v>318</v>
      </c>
      <c r="D13" s="193" t="s">
        <v>1016</v>
      </c>
    </row>
    <row r="14" spans="1:5" x14ac:dyDescent="0.25">
      <c r="A14" s="19" t="s">
        <v>978</v>
      </c>
      <c r="B14" s="6" t="s">
        <v>321</v>
      </c>
      <c r="C14" s="6" t="s">
        <v>320</v>
      </c>
      <c r="D14" s="193" t="s">
        <v>1016</v>
      </c>
    </row>
    <row r="15" spans="1:5" x14ac:dyDescent="0.25">
      <c r="A15" s="19" t="s">
        <v>335</v>
      </c>
      <c r="B15" s="6" t="s">
        <v>791</v>
      </c>
      <c r="C15" s="6" t="s">
        <v>337</v>
      </c>
      <c r="D15" s="193" t="s">
        <v>1016</v>
      </c>
    </row>
    <row r="16" spans="1:5" ht="15.75" thickBot="1" x14ac:dyDescent="0.3">
      <c r="A16" s="21" t="s">
        <v>981</v>
      </c>
      <c r="B16" s="22" t="s">
        <v>716</v>
      </c>
      <c r="C16" s="22" t="s">
        <v>389</v>
      </c>
      <c r="D16" s="194" t="s">
        <v>949</v>
      </c>
    </row>
  </sheetData>
  <mergeCells count="1">
    <mergeCell ref="A2: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0B7B2-A4F0-47CD-AB22-D72DF7F9A6BC}">
  <dimension ref="A1:E17"/>
  <sheetViews>
    <sheetView workbookViewId="0">
      <selection activeCell="H19" sqref="H19"/>
    </sheetView>
  </sheetViews>
  <sheetFormatPr defaultRowHeight="15" x14ac:dyDescent="0.25"/>
  <cols>
    <col min="1" max="1" width="12.5703125" customWidth="1"/>
    <col min="2" max="5" width="24.5703125" style="120" customWidth="1"/>
  </cols>
  <sheetData>
    <row r="1" spans="1:5" ht="53.45" customHeight="1" thickBot="1" x14ac:dyDescent="0.3">
      <c r="A1" s="138"/>
      <c r="B1" s="3" t="s">
        <v>943</v>
      </c>
      <c r="C1" s="3" t="s">
        <v>944</v>
      </c>
      <c r="D1" s="183" t="s">
        <v>945</v>
      </c>
      <c r="E1" s="184" t="s">
        <v>1011</v>
      </c>
    </row>
    <row r="2" spans="1:5" x14ac:dyDescent="0.25">
      <c r="A2" s="150" t="s">
        <v>936</v>
      </c>
      <c r="B2" s="142">
        <v>-0.621</v>
      </c>
      <c r="C2" s="142">
        <v>0.59250000000000003</v>
      </c>
      <c r="D2" s="142">
        <v>1.05</v>
      </c>
      <c r="E2" s="143">
        <v>0.04</v>
      </c>
    </row>
    <row r="3" spans="1:5" x14ac:dyDescent="0.25">
      <c r="A3" s="139" t="s">
        <v>937</v>
      </c>
      <c r="B3" s="145">
        <v>57.609190343693797</v>
      </c>
      <c r="C3" s="145">
        <v>70.796000000000006</v>
      </c>
      <c r="D3" s="145">
        <v>85.26</v>
      </c>
      <c r="E3" s="146">
        <v>30.6</v>
      </c>
    </row>
    <row r="4" spans="1:5" x14ac:dyDescent="0.25">
      <c r="A4" s="139" t="s">
        <v>938</v>
      </c>
      <c r="B4" s="145">
        <v>82.609215362048303</v>
      </c>
      <c r="C4" s="145">
        <v>123.074</v>
      </c>
      <c r="D4" s="145">
        <v>150.18</v>
      </c>
      <c r="E4" s="146">
        <v>0.01</v>
      </c>
    </row>
    <row r="5" spans="1:5" ht="15.75" thickBot="1" x14ac:dyDescent="0.3">
      <c r="A5" s="140" t="s">
        <v>939</v>
      </c>
      <c r="B5" s="148">
        <v>33.904980433840002</v>
      </c>
      <c r="C5" s="148">
        <v>56.567999999999998</v>
      </c>
      <c r="D5" s="148">
        <v>30.23</v>
      </c>
      <c r="E5" s="149">
        <v>5.17</v>
      </c>
    </row>
    <row r="6" spans="1:5" ht="15.75" thickBot="1" x14ac:dyDescent="0.3">
      <c r="A6" s="139"/>
      <c r="B6" s="151"/>
      <c r="C6" s="151"/>
      <c r="D6" s="151"/>
      <c r="E6" s="152"/>
    </row>
    <row r="7" spans="1:5" ht="45.75" thickBot="1" x14ac:dyDescent="0.3">
      <c r="A7" s="138"/>
      <c r="B7" s="3" t="s">
        <v>946</v>
      </c>
      <c r="C7" s="3" t="s">
        <v>947</v>
      </c>
      <c r="D7" s="183" t="s">
        <v>948</v>
      </c>
      <c r="E7" s="184" t="s">
        <v>1012</v>
      </c>
    </row>
    <row r="8" spans="1:5" x14ac:dyDescent="0.25">
      <c r="A8" s="150" t="s">
        <v>936</v>
      </c>
      <c r="B8" s="142">
        <v>0.19800000000000001</v>
      </c>
      <c r="C8" s="142">
        <v>0.35</v>
      </c>
      <c r="D8" s="142">
        <v>1.55E-2</v>
      </c>
      <c r="E8" s="143">
        <v>0</v>
      </c>
    </row>
    <row r="9" spans="1:5" x14ac:dyDescent="0.25">
      <c r="A9" s="139" t="s">
        <v>937</v>
      </c>
      <c r="B9" s="145">
        <v>29.030714471</v>
      </c>
      <c r="C9" s="145">
        <v>32.561999999999998</v>
      </c>
      <c r="D9" s="145">
        <v>10.66</v>
      </c>
      <c r="E9" s="146">
        <v>10.84</v>
      </c>
    </row>
    <row r="10" spans="1:5" x14ac:dyDescent="0.25">
      <c r="A10" s="139" t="s">
        <v>938</v>
      </c>
      <c r="B10" s="145">
        <v>45.449667075000001</v>
      </c>
      <c r="C10" s="145">
        <v>57.363</v>
      </c>
      <c r="D10" s="145">
        <v>0</v>
      </c>
      <c r="E10" s="146">
        <v>0</v>
      </c>
    </row>
    <row r="11" spans="1:5" ht="15.75" thickBot="1" x14ac:dyDescent="0.3">
      <c r="A11" s="140" t="s">
        <v>939</v>
      </c>
      <c r="B11" s="148">
        <v>8.6410617730000006</v>
      </c>
      <c r="C11" s="148">
        <v>9.1560000000000006</v>
      </c>
      <c r="D11" s="148">
        <v>1.07</v>
      </c>
      <c r="E11" s="149">
        <v>0</v>
      </c>
    </row>
    <row r="12" spans="1:5" ht="15.75" thickBot="1" x14ac:dyDescent="0.3">
      <c r="A12" s="139"/>
      <c r="B12" s="151"/>
      <c r="C12" s="151"/>
      <c r="D12" s="151"/>
      <c r="E12" s="153"/>
    </row>
    <row r="13" spans="1:5" ht="51" customHeight="1" thickBot="1" x14ac:dyDescent="0.3">
      <c r="A13" s="138"/>
      <c r="B13" s="3" t="s">
        <v>940</v>
      </c>
      <c r="C13" s="3" t="s">
        <v>941</v>
      </c>
      <c r="D13" s="183" t="s">
        <v>942</v>
      </c>
      <c r="E13" s="184" t="s">
        <v>1013</v>
      </c>
    </row>
    <row r="14" spans="1:5" x14ac:dyDescent="0.25">
      <c r="A14" s="139" t="s">
        <v>936</v>
      </c>
      <c r="B14" s="141">
        <v>-0.42299999999999999</v>
      </c>
      <c r="C14" s="142">
        <v>0.9425</v>
      </c>
      <c r="D14" s="142">
        <f>D8+D2</f>
        <v>1.0655000000000001</v>
      </c>
      <c r="E14" s="143">
        <v>0.04</v>
      </c>
    </row>
    <row r="15" spans="1:5" x14ac:dyDescent="0.25">
      <c r="A15" s="139" t="s">
        <v>937</v>
      </c>
      <c r="B15" s="144">
        <v>86.639904814693793</v>
      </c>
      <c r="C15" s="145">
        <v>103.358</v>
      </c>
      <c r="D15" s="145">
        <f t="shared" ref="D15:D17" si="0">D9+D3</f>
        <v>95.92</v>
      </c>
      <c r="E15" s="146">
        <f>E3+E9</f>
        <v>41.44</v>
      </c>
    </row>
    <row r="16" spans="1:5" x14ac:dyDescent="0.25">
      <c r="A16" s="139" t="s">
        <v>938</v>
      </c>
      <c r="B16" s="144">
        <v>128.058882437048</v>
      </c>
      <c r="C16" s="145">
        <v>180.43700000000001</v>
      </c>
      <c r="D16" s="145">
        <f t="shared" si="0"/>
        <v>150.18</v>
      </c>
      <c r="E16" s="146">
        <f>E4+E10</f>
        <v>0.01</v>
      </c>
    </row>
    <row r="17" spans="1:5" ht="15.75" thickBot="1" x14ac:dyDescent="0.3">
      <c r="A17" s="140" t="s">
        <v>939</v>
      </c>
      <c r="B17" s="147">
        <v>42.546042206839999</v>
      </c>
      <c r="C17" s="148">
        <v>65.724000000000004</v>
      </c>
      <c r="D17" s="148">
        <f t="shared" si="0"/>
        <v>31.3</v>
      </c>
      <c r="E17" s="149">
        <f>E5+E11</f>
        <v>5.17</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D9458-A7A5-4148-B294-C76295536599}">
  <dimension ref="A1:G30"/>
  <sheetViews>
    <sheetView topLeftCell="A6" workbookViewId="0">
      <selection activeCell="G19" sqref="G19"/>
    </sheetView>
  </sheetViews>
  <sheetFormatPr defaultRowHeight="15" x14ac:dyDescent="0.25"/>
  <cols>
    <col min="1" max="1" width="36.5703125" customWidth="1"/>
    <col min="2" max="7" width="14.7109375" customWidth="1"/>
  </cols>
  <sheetData>
    <row r="1" spans="1:7" ht="41.1" customHeight="1" thickBot="1" x14ac:dyDescent="0.3">
      <c r="A1" s="347" t="s">
        <v>927</v>
      </c>
      <c r="B1" s="344" t="s">
        <v>960</v>
      </c>
      <c r="C1" s="345"/>
      <c r="D1" s="345"/>
      <c r="E1" s="345"/>
      <c r="F1" s="345"/>
      <c r="G1" s="346"/>
    </row>
    <row r="2" spans="1:7" ht="35.1" customHeight="1" thickBot="1" x14ac:dyDescent="0.3">
      <c r="A2" s="348"/>
      <c r="B2" s="344" t="s">
        <v>961</v>
      </c>
      <c r="C2" s="342"/>
      <c r="D2" s="349" t="s">
        <v>962</v>
      </c>
      <c r="E2" s="346"/>
      <c r="F2" s="342" t="s">
        <v>958</v>
      </c>
      <c r="G2" s="343"/>
    </row>
    <row r="3" spans="1:7" x14ac:dyDescent="0.25">
      <c r="A3" s="176" t="s">
        <v>954</v>
      </c>
      <c r="B3" s="170">
        <v>2597815</v>
      </c>
      <c r="C3" s="171">
        <v>0.44</v>
      </c>
      <c r="D3" s="170">
        <v>654657</v>
      </c>
      <c r="E3" s="171">
        <v>0.11</v>
      </c>
      <c r="F3" s="170">
        <v>2704665</v>
      </c>
      <c r="G3" s="171">
        <v>0.45</v>
      </c>
    </row>
    <row r="4" spans="1:7" x14ac:dyDescent="0.25">
      <c r="A4" s="130" t="s">
        <v>951</v>
      </c>
      <c r="B4" s="172">
        <v>2346741</v>
      </c>
      <c r="C4" s="173">
        <v>0.43</v>
      </c>
      <c r="D4" s="172">
        <v>611604</v>
      </c>
      <c r="E4" s="173">
        <v>0.11</v>
      </c>
      <c r="F4" s="172">
        <v>2493794</v>
      </c>
      <c r="G4" s="173">
        <v>0.46</v>
      </c>
    </row>
    <row r="5" spans="1:7" x14ac:dyDescent="0.25">
      <c r="A5" s="130" t="s">
        <v>916</v>
      </c>
      <c r="B5" s="172">
        <v>2376069</v>
      </c>
      <c r="C5" s="173">
        <v>0.41</v>
      </c>
      <c r="D5" s="172">
        <v>626537</v>
      </c>
      <c r="E5" s="173">
        <v>0.11</v>
      </c>
      <c r="F5" s="172">
        <v>2763314</v>
      </c>
      <c r="G5" s="173">
        <v>0.48</v>
      </c>
    </row>
    <row r="6" spans="1:7" x14ac:dyDescent="0.25">
      <c r="A6" s="130" t="s">
        <v>917</v>
      </c>
      <c r="B6" s="172">
        <v>2214191</v>
      </c>
      <c r="C6" s="173">
        <f>B6/(SUM(B6,D6,F6))</f>
        <v>0.38832893358709919</v>
      </c>
      <c r="D6" s="172">
        <v>652022</v>
      </c>
      <c r="E6" s="173">
        <f>D6/SUM(B6,D6,F6)</f>
        <v>0.11435283041766839</v>
      </c>
      <c r="F6" s="172">
        <v>2835631</v>
      </c>
      <c r="G6" s="173">
        <f>F6/SUM(F6,D6,B6)</f>
        <v>0.49731823599523239</v>
      </c>
    </row>
    <row r="7" spans="1:7" x14ac:dyDescent="0.25">
      <c r="A7" s="130" t="s">
        <v>918</v>
      </c>
      <c r="B7" s="172">
        <v>2154635</v>
      </c>
      <c r="C7" s="173">
        <f t="shared" ref="C7:C13" si="0">B7/(SUM(B7,D7,F7))</f>
        <v>0.37607791629757953</v>
      </c>
      <c r="D7" s="172">
        <v>636317</v>
      </c>
      <c r="E7" s="173">
        <f t="shared" ref="E7:E13" si="1">D7/SUM(B7,D7,F7)</f>
        <v>0.11106510915525224</v>
      </c>
      <c r="F7" s="172">
        <v>2938273</v>
      </c>
      <c r="G7" s="173">
        <f t="shared" ref="G7:G13" si="2">F7/SUM(F7,D7,B7)</f>
        <v>0.51285697454716828</v>
      </c>
    </row>
    <row r="8" spans="1:7" x14ac:dyDescent="0.25">
      <c r="A8" s="130" t="s">
        <v>919</v>
      </c>
      <c r="B8" s="172">
        <v>2137289</v>
      </c>
      <c r="C8" s="173">
        <f t="shared" si="0"/>
        <v>0.36750501618643278</v>
      </c>
      <c r="D8" s="172">
        <v>618318</v>
      </c>
      <c r="E8" s="173">
        <f t="shared" si="1"/>
        <v>0.10631925144347008</v>
      </c>
      <c r="F8" s="172">
        <v>3060066</v>
      </c>
      <c r="G8" s="173">
        <f t="shared" si="2"/>
        <v>0.52617573237009718</v>
      </c>
    </row>
    <row r="9" spans="1:7" x14ac:dyDescent="0.25">
      <c r="A9" s="130" t="s">
        <v>920</v>
      </c>
      <c r="B9" s="172">
        <v>2193877</v>
      </c>
      <c r="C9" s="173">
        <f t="shared" si="0"/>
        <v>0.40231813522241516</v>
      </c>
      <c r="D9" s="172">
        <v>625092</v>
      </c>
      <c r="E9" s="173">
        <f t="shared" si="1"/>
        <v>0.1146307873150819</v>
      </c>
      <c r="F9" s="172">
        <v>2634121</v>
      </c>
      <c r="G9" s="173">
        <f t="shared" si="2"/>
        <v>0.48305107746250292</v>
      </c>
    </row>
    <row r="10" spans="1:7" x14ac:dyDescent="0.25">
      <c r="A10" s="130" t="s">
        <v>921</v>
      </c>
      <c r="B10" s="172">
        <v>2317402</v>
      </c>
      <c r="C10" s="173">
        <f t="shared" si="0"/>
        <v>0.41766979242870972</v>
      </c>
      <c r="D10" s="172">
        <v>656163</v>
      </c>
      <c r="E10" s="173">
        <f t="shared" si="1"/>
        <v>0.11826151181771632</v>
      </c>
      <c r="F10" s="172">
        <v>2574842</v>
      </c>
      <c r="G10" s="173">
        <f t="shared" si="2"/>
        <v>0.46406869575357396</v>
      </c>
    </row>
    <row r="11" spans="1:7" x14ac:dyDescent="0.25">
      <c r="A11" s="130" t="s">
        <v>922</v>
      </c>
      <c r="B11" s="172">
        <v>2340029</v>
      </c>
      <c r="C11" s="173">
        <f t="shared" si="0"/>
        <v>0.40905664665110875</v>
      </c>
      <c r="D11" s="172">
        <v>690710</v>
      </c>
      <c r="E11" s="173">
        <f t="shared" si="1"/>
        <v>0.12074188670669778</v>
      </c>
      <c r="F11" s="172">
        <v>2689811</v>
      </c>
      <c r="G11" s="173">
        <f t="shared" si="2"/>
        <v>0.47020146664219348</v>
      </c>
    </row>
    <row r="12" spans="1:7" x14ac:dyDescent="0.25">
      <c r="A12" s="130" t="s">
        <v>923</v>
      </c>
      <c r="B12" s="172">
        <v>2333483</v>
      </c>
      <c r="C12" s="173">
        <f t="shared" si="0"/>
        <v>0.4228162248097721</v>
      </c>
      <c r="D12" s="172">
        <v>564407</v>
      </c>
      <c r="E12" s="173">
        <f t="shared" si="1"/>
        <v>0.10226791324222591</v>
      </c>
      <c r="F12" s="172">
        <v>2621016</v>
      </c>
      <c r="G12" s="173">
        <f t="shared" si="2"/>
        <v>0.474915861948002</v>
      </c>
    </row>
    <row r="13" spans="1:7" x14ac:dyDescent="0.25">
      <c r="A13" s="130" t="s">
        <v>924</v>
      </c>
      <c r="B13" s="172">
        <v>2517643</v>
      </c>
      <c r="C13" s="173">
        <f t="shared" si="0"/>
        <v>0.42375231178050354</v>
      </c>
      <c r="D13" s="172">
        <v>635345</v>
      </c>
      <c r="E13" s="173">
        <f t="shared" si="1"/>
        <v>0.10693688999122752</v>
      </c>
      <c r="F13" s="172">
        <v>2788320</v>
      </c>
      <c r="G13" s="173">
        <f t="shared" si="2"/>
        <v>0.46931079822826893</v>
      </c>
    </row>
    <row r="14" spans="1:7" ht="15.75" thickBot="1" x14ac:dyDescent="0.3">
      <c r="A14" s="131" t="s">
        <v>990</v>
      </c>
      <c r="B14" s="174">
        <v>2330092.5014822977</v>
      </c>
      <c r="C14" s="175">
        <f t="shared" ref="C14" si="3">B14/(SUM(B14,D14,F14))</f>
        <v>0.39664031221480067</v>
      </c>
      <c r="D14" s="174">
        <v>645105.34043873579</v>
      </c>
      <c r="E14" s="175">
        <f t="shared" ref="E14" si="4">D14/SUM(B14,D14,F14)</f>
        <v>0.10981314410491415</v>
      </c>
      <c r="F14" s="174">
        <v>2899375.2403541626</v>
      </c>
      <c r="G14" s="175">
        <f t="shared" ref="G14" si="5">F14/SUM(F14,D14,B14)</f>
        <v>0.49354654368028522</v>
      </c>
    </row>
    <row r="15" spans="1:7" x14ac:dyDescent="0.25">
      <c r="A15" s="18"/>
      <c r="B15" s="10"/>
      <c r="C15" s="180"/>
      <c r="D15" s="10"/>
      <c r="E15" s="180"/>
      <c r="F15" s="10"/>
      <c r="G15" s="180"/>
    </row>
    <row r="16" spans="1:7" ht="15.75" thickBot="1" x14ac:dyDescent="0.3"/>
    <row r="17" spans="1:4" ht="33.950000000000003" customHeight="1" thickBot="1" x14ac:dyDescent="0.3">
      <c r="A17" s="347" t="s">
        <v>927</v>
      </c>
      <c r="B17" s="344" t="s">
        <v>959</v>
      </c>
      <c r="C17" s="345"/>
      <c r="D17" s="346"/>
    </row>
    <row r="18" spans="1:4" ht="46.5" customHeight="1" thickBot="1" x14ac:dyDescent="0.3">
      <c r="A18" s="348"/>
      <c r="B18" s="100" t="s">
        <v>955</v>
      </c>
      <c r="C18" s="3" t="s">
        <v>956</v>
      </c>
      <c r="D18" s="100" t="s">
        <v>957</v>
      </c>
    </row>
    <row r="19" spans="1:4" x14ac:dyDescent="0.25">
      <c r="A19" s="176" t="s">
        <v>954</v>
      </c>
      <c r="B19" s="170">
        <v>2042848</v>
      </c>
      <c r="C19" s="8">
        <v>178325</v>
      </c>
      <c r="D19" s="177">
        <v>5023107</v>
      </c>
    </row>
    <row r="20" spans="1:4" x14ac:dyDescent="0.25">
      <c r="A20" s="130" t="s">
        <v>951</v>
      </c>
      <c r="B20" s="172">
        <v>2030423</v>
      </c>
      <c r="C20" s="10">
        <v>171725</v>
      </c>
      <c r="D20" s="178">
        <v>5058295</v>
      </c>
    </row>
    <row r="21" spans="1:4" x14ac:dyDescent="0.25">
      <c r="A21" s="130" t="s">
        <v>916</v>
      </c>
      <c r="B21" s="172">
        <v>2027601</v>
      </c>
      <c r="C21" s="10">
        <v>176542</v>
      </c>
      <c r="D21" s="178">
        <v>5472279</v>
      </c>
    </row>
    <row r="22" spans="1:4" x14ac:dyDescent="0.25">
      <c r="A22" s="130" t="s">
        <v>917</v>
      </c>
      <c r="B22" s="172">
        <v>2023774</v>
      </c>
      <c r="C22" s="10">
        <v>173052</v>
      </c>
      <c r="D22" s="178">
        <v>4877237</v>
      </c>
    </row>
    <row r="23" spans="1:4" x14ac:dyDescent="0.25">
      <c r="A23" s="130" t="s">
        <v>918</v>
      </c>
      <c r="B23" s="172">
        <v>2035732</v>
      </c>
      <c r="C23" s="10">
        <v>168410</v>
      </c>
      <c r="D23" s="178">
        <v>5033379</v>
      </c>
    </row>
    <row r="24" spans="1:4" x14ac:dyDescent="0.25">
      <c r="A24" s="130" t="s">
        <v>919</v>
      </c>
      <c r="B24" s="172">
        <v>2038332</v>
      </c>
      <c r="C24" s="10">
        <v>167706</v>
      </c>
      <c r="D24" s="178">
        <v>5161249</v>
      </c>
    </row>
    <row r="25" spans="1:4" x14ac:dyDescent="0.25">
      <c r="A25" s="130" t="s">
        <v>920</v>
      </c>
      <c r="B25" s="172">
        <v>2057955</v>
      </c>
      <c r="C25" s="10">
        <v>169791</v>
      </c>
      <c r="D25" s="178">
        <v>5217568</v>
      </c>
    </row>
    <row r="26" spans="1:4" x14ac:dyDescent="0.25">
      <c r="A26" s="130" t="s">
        <v>921</v>
      </c>
      <c r="B26" s="172">
        <v>2094909</v>
      </c>
      <c r="C26" s="10">
        <v>172267</v>
      </c>
      <c r="D26" s="178">
        <v>6148646</v>
      </c>
    </row>
    <row r="27" spans="1:4" x14ac:dyDescent="0.25">
      <c r="A27" s="130" t="s">
        <v>922</v>
      </c>
      <c r="B27" s="172">
        <v>2120766</v>
      </c>
      <c r="C27" s="10">
        <v>171563</v>
      </c>
      <c r="D27" s="178">
        <v>5653348</v>
      </c>
    </row>
    <row r="28" spans="1:4" x14ac:dyDescent="0.25">
      <c r="A28" s="130" t="s">
        <v>923</v>
      </c>
      <c r="B28" s="172">
        <v>2123274</v>
      </c>
      <c r="C28" s="10">
        <v>156463</v>
      </c>
      <c r="D28" s="178">
        <v>5592323</v>
      </c>
    </row>
    <row r="29" spans="1:4" x14ac:dyDescent="0.25">
      <c r="A29" s="130" t="s">
        <v>924</v>
      </c>
      <c r="B29" s="172">
        <v>2163091</v>
      </c>
      <c r="C29" s="10">
        <v>172424</v>
      </c>
      <c r="D29" s="178">
        <v>6311358</v>
      </c>
    </row>
    <row r="30" spans="1:4" ht="15.75" thickBot="1" x14ac:dyDescent="0.3">
      <c r="A30" s="131" t="s">
        <v>990</v>
      </c>
      <c r="B30" s="174">
        <v>2186853.9879145082</v>
      </c>
      <c r="C30" s="23">
        <v>173176.78000565182</v>
      </c>
      <c r="D30" s="179">
        <v>6411163.9455538429</v>
      </c>
    </row>
  </sheetData>
  <mergeCells count="7">
    <mergeCell ref="F2:G2"/>
    <mergeCell ref="B1:G1"/>
    <mergeCell ref="A1:A2"/>
    <mergeCell ref="A17:A18"/>
    <mergeCell ref="B17:D17"/>
    <mergeCell ref="B2:C2"/>
    <mergeCell ref="D2:E2"/>
  </mergeCells>
  <phoneticPr fontId="1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07ECE-1375-4D77-9D42-EFB052C16C72}">
  <dimension ref="A1:DS139"/>
  <sheetViews>
    <sheetView workbookViewId="0">
      <selection activeCell="G24" sqref="G24"/>
    </sheetView>
  </sheetViews>
  <sheetFormatPr defaultRowHeight="15" x14ac:dyDescent="0.25"/>
  <cols>
    <col min="1" max="1" width="5" customWidth="1"/>
    <col min="2" max="2" width="16.42578125" customWidth="1"/>
    <col min="3" max="3" width="22.42578125" bestFit="1" customWidth="1"/>
    <col min="4" max="4" width="33.140625" bestFit="1" customWidth="1"/>
    <col min="5" max="7" width="11.140625" customWidth="1"/>
    <col min="8" max="11" width="10.85546875" customWidth="1"/>
    <col min="12" max="13" width="10.5703125" customWidth="1"/>
  </cols>
  <sheetData>
    <row r="1" spans="1:123" ht="15.75" thickBot="1" x14ac:dyDescent="0.3">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row>
    <row r="2" spans="1:123" x14ac:dyDescent="0.25">
      <c r="A2" s="26"/>
      <c r="B2" s="242" t="s">
        <v>595</v>
      </c>
      <c r="C2" s="243"/>
      <c r="D2" s="243"/>
      <c r="E2" s="243"/>
      <c r="F2" s="243"/>
      <c r="G2" s="243"/>
      <c r="H2" s="243"/>
      <c r="I2" s="243"/>
      <c r="J2" s="243"/>
      <c r="K2" s="243"/>
      <c r="L2" s="243"/>
      <c r="M2" s="244"/>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row>
    <row r="3" spans="1:123" x14ac:dyDescent="0.25">
      <c r="A3" s="26"/>
      <c r="B3" s="245"/>
      <c r="C3" s="246"/>
      <c r="D3" s="246"/>
      <c r="E3" s="246"/>
      <c r="F3" s="246"/>
      <c r="G3" s="246"/>
      <c r="H3" s="246"/>
      <c r="I3" s="246"/>
      <c r="J3" s="246"/>
      <c r="K3" s="246"/>
      <c r="L3" s="246"/>
      <c r="M3" s="247"/>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row>
    <row r="4" spans="1:123" ht="15.75" thickBot="1" x14ac:dyDescent="0.3">
      <c r="A4" s="26"/>
      <c r="B4" s="248"/>
      <c r="C4" s="249"/>
      <c r="D4" s="249"/>
      <c r="E4" s="249"/>
      <c r="F4" s="249"/>
      <c r="G4" s="249"/>
      <c r="H4" s="249"/>
      <c r="I4" s="249"/>
      <c r="J4" s="249"/>
      <c r="K4" s="249"/>
      <c r="L4" s="249"/>
      <c r="M4" s="250"/>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row>
    <row r="5" spans="1:123" ht="39" customHeight="1" x14ac:dyDescent="0.25">
      <c r="A5" s="26"/>
      <c r="B5" s="12" t="s">
        <v>599</v>
      </c>
      <c r="C5" s="13" t="s">
        <v>596</v>
      </c>
      <c r="D5" s="13" t="s">
        <v>2</v>
      </c>
      <c r="E5" s="254" t="s">
        <v>598</v>
      </c>
      <c r="F5" s="255"/>
      <c r="G5" s="256"/>
      <c r="H5" s="254" t="s">
        <v>597</v>
      </c>
      <c r="I5" s="255"/>
      <c r="J5" s="255"/>
      <c r="K5" s="256"/>
      <c r="L5" s="257" t="s">
        <v>600</v>
      </c>
      <c r="M5" s="258"/>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row>
    <row r="6" spans="1:123" x14ac:dyDescent="0.25">
      <c r="A6" s="26"/>
      <c r="B6" s="14">
        <v>1</v>
      </c>
      <c r="C6" s="11" t="s">
        <v>4</v>
      </c>
      <c r="D6" s="11" t="s">
        <v>605</v>
      </c>
      <c r="E6" s="251" t="s">
        <v>144</v>
      </c>
      <c r="F6" s="251"/>
      <c r="G6" s="251"/>
      <c r="H6" s="251" t="s">
        <v>605</v>
      </c>
      <c r="I6" s="251"/>
      <c r="J6" s="251"/>
      <c r="K6" s="251"/>
      <c r="L6" s="252">
        <v>43739</v>
      </c>
      <c r="M6" s="253"/>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row>
    <row r="7" spans="1:123" x14ac:dyDescent="0.25">
      <c r="A7" s="26"/>
      <c r="B7" s="14">
        <v>2</v>
      </c>
      <c r="C7" s="11" t="s">
        <v>8</v>
      </c>
      <c r="D7" s="11" t="s">
        <v>9</v>
      </c>
      <c r="E7" s="251" t="s">
        <v>144</v>
      </c>
      <c r="F7" s="251"/>
      <c r="G7" s="251"/>
      <c r="H7" s="251" t="s">
        <v>603</v>
      </c>
      <c r="I7" s="251"/>
      <c r="J7" s="251"/>
      <c r="K7" s="251"/>
      <c r="L7" s="252">
        <v>43739</v>
      </c>
      <c r="M7" s="253"/>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row>
    <row r="8" spans="1:123" x14ac:dyDescent="0.25">
      <c r="A8" s="26"/>
      <c r="B8" s="14">
        <v>3</v>
      </c>
      <c r="C8" s="11" t="s">
        <v>16</v>
      </c>
      <c r="D8" s="11" t="s">
        <v>607</v>
      </c>
      <c r="E8" s="251" t="s">
        <v>144</v>
      </c>
      <c r="F8" s="251"/>
      <c r="G8" s="251"/>
      <c r="H8" s="251" t="s">
        <v>579</v>
      </c>
      <c r="I8" s="251"/>
      <c r="J8" s="251"/>
      <c r="K8" s="251"/>
      <c r="L8" s="252">
        <v>44105</v>
      </c>
      <c r="M8" s="253"/>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row>
    <row r="9" spans="1:123" x14ac:dyDescent="0.25">
      <c r="A9" s="26"/>
      <c r="B9" s="14">
        <v>4</v>
      </c>
      <c r="C9" s="11" t="s">
        <v>21</v>
      </c>
      <c r="D9" s="11" t="s">
        <v>22</v>
      </c>
      <c r="E9" s="251" t="s">
        <v>606</v>
      </c>
      <c r="F9" s="251"/>
      <c r="G9" s="251"/>
      <c r="H9" s="251" t="s">
        <v>22</v>
      </c>
      <c r="I9" s="251"/>
      <c r="J9" s="251"/>
      <c r="K9" s="251"/>
      <c r="L9" s="252">
        <v>43739</v>
      </c>
      <c r="M9" s="253"/>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row>
    <row r="10" spans="1:123" x14ac:dyDescent="0.25">
      <c r="A10" s="26"/>
      <c r="B10" s="14">
        <v>5</v>
      </c>
      <c r="C10" s="11" t="s">
        <v>96</v>
      </c>
      <c r="D10" s="11" t="s">
        <v>97</v>
      </c>
      <c r="E10" s="251" t="s">
        <v>601</v>
      </c>
      <c r="F10" s="251"/>
      <c r="G10" s="251"/>
      <c r="H10" s="251" t="s">
        <v>581</v>
      </c>
      <c r="I10" s="251"/>
      <c r="J10" s="251"/>
      <c r="K10" s="251"/>
      <c r="L10" s="252">
        <v>43739</v>
      </c>
      <c r="M10" s="253"/>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row>
    <row r="11" spans="1:123" x14ac:dyDescent="0.25">
      <c r="A11" s="26"/>
      <c r="B11" s="14">
        <v>6</v>
      </c>
      <c r="C11" s="11" t="s">
        <v>98</v>
      </c>
      <c r="D11" s="11" t="s">
        <v>602</v>
      </c>
      <c r="E11" s="251" t="s">
        <v>601</v>
      </c>
      <c r="F11" s="251"/>
      <c r="G11" s="251"/>
      <c r="H11" s="251" t="s">
        <v>581</v>
      </c>
      <c r="I11" s="251"/>
      <c r="J11" s="251"/>
      <c r="K11" s="251"/>
      <c r="L11" s="252">
        <v>43739</v>
      </c>
      <c r="M11" s="253"/>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row>
    <row r="12" spans="1:123" x14ac:dyDescent="0.25">
      <c r="A12" s="26"/>
      <c r="B12" s="14">
        <v>7</v>
      </c>
      <c r="C12" s="11" t="s">
        <v>112</v>
      </c>
      <c r="D12" s="11" t="s">
        <v>114</v>
      </c>
      <c r="E12" s="251" t="s">
        <v>606</v>
      </c>
      <c r="F12" s="251"/>
      <c r="G12" s="251"/>
      <c r="H12" s="251" t="s">
        <v>113</v>
      </c>
      <c r="I12" s="251"/>
      <c r="J12" s="251"/>
      <c r="K12" s="251"/>
      <c r="L12" s="252">
        <v>43374</v>
      </c>
      <c r="M12" s="253"/>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row>
    <row r="13" spans="1:123" x14ac:dyDescent="0.25">
      <c r="A13" s="26"/>
      <c r="B13" s="14">
        <v>8</v>
      </c>
      <c r="C13" s="11" t="s">
        <v>193</v>
      </c>
      <c r="D13" s="11" t="s">
        <v>194</v>
      </c>
      <c r="E13" s="251" t="s">
        <v>144</v>
      </c>
      <c r="F13" s="251"/>
      <c r="G13" s="251"/>
      <c r="H13" s="251" t="s">
        <v>587</v>
      </c>
      <c r="I13" s="251"/>
      <c r="J13" s="251"/>
      <c r="K13" s="251"/>
      <c r="L13" s="252">
        <v>44105</v>
      </c>
      <c r="M13" s="253"/>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row>
    <row r="14" spans="1:123" x14ac:dyDescent="0.25">
      <c r="A14" s="26"/>
      <c r="B14" s="14">
        <v>9</v>
      </c>
      <c r="C14" s="11" t="s">
        <v>201</v>
      </c>
      <c r="D14" s="11" t="s">
        <v>604</v>
      </c>
      <c r="E14" s="251" t="s">
        <v>144</v>
      </c>
      <c r="F14" s="251"/>
      <c r="G14" s="251"/>
      <c r="H14" s="251" t="s">
        <v>202</v>
      </c>
      <c r="I14" s="251"/>
      <c r="J14" s="251"/>
      <c r="K14" s="251"/>
      <c r="L14" s="252">
        <v>43739</v>
      </c>
      <c r="M14" s="253"/>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row>
    <row r="15" spans="1:123" x14ac:dyDescent="0.25">
      <c r="A15" s="26"/>
      <c r="B15" s="14">
        <v>10</v>
      </c>
      <c r="C15" s="11" t="s">
        <v>225</v>
      </c>
      <c r="D15" s="11" t="s">
        <v>227</v>
      </c>
      <c r="E15" s="251" t="s">
        <v>606</v>
      </c>
      <c r="F15" s="251"/>
      <c r="G15" s="251"/>
      <c r="H15" s="251" t="s">
        <v>226</v>
      </c>
      <c r="I15" s="251"/>
      <c r="J15" s="251"/>
      <c r="K15" s="251"/>
      <c r="L15" s="252">
        <v>43739</v>
      </c>
      <c r="M15" s="253"/>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row>
    <row r="16" spans="1:123" x14ac:dyDescent="0.25">
      <c r="A16" s="26"/>
      <c r="B16" s="14">
        <v>11</v>
      </c>
      <c r="C16" s="11" t="s">
        <v>228</v>
      </c>
      <c r="D16" s="11" t="s">
        <v>608</v>
      </c>
      <c r="E16" s="251" t="s">
        <v>606</v>
      </c>
      <c r="F16" s="251"/>
      <c r="G16" s="251"/>
      <c r="H16" s="251" t="s">
        <v>226</v>
      </c>
      <c r="I16" s="251"/>
      <c r="J16" s="251"/>
      <c r="K16" s="251"/>
      <c r="L16" s="252">
        <v>44105</v>
      </c>
      <c r="M16" s="253"/>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row>
    <row r="17" spans="1:123" x14ac:dyDescent="0.25">
      <c r="A17" s="26"/>
      <c r="B17" s="14">
        <v>12</v>
      </c>
      <c r="C17" s="11" t="s">
        <v>230</v>
      </c>
      <c r="D17" s="11" t="s">
        <v>231</v>
      </c>
      <c r="E17" s="232" t="s">
        <v>606</v>
      </c>
      <c r="F17" s="233"/>
      <c r="G17" s="234"/>
      <c r="H17" s="251" t="s">
        <v>226</v>
      </c>
      <c r="I17" s="251"/>
      <c r="J17" s="251"/>
      <c r="K17" s="251"/>
      <c r="L17" s="252">
        <v>43739</v>
      </c>
      <c r="M17" s="253"/>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row>
    <row r="18" spans="1:123" x14ac:dyDescent="0.25">
      <c r="A18" s="26"/>
      <c r="B18" s="14">
        <v>13</v>
      </c>
      <c r="C18" s="11" t="s">
        <v>448</v>
      </c>
      <c r="D18" s="11" t="s">
        <v>450</v>
      </c>
      <c r="E18" s="232" t="s">
        <v>144</v>
      </c>
      <c r="F18" s="233"/>
      <c r="G18" s="234"/>
      <c r="H18" s="232" t="s">
        <v>450</v>
      </c>
      <c r="I18" s="233"/>
      <c r="J18" s="233"/>
      <c r="K18" s="234"/>
      <c r="L18" s="238">
        <v>43739</v>
      </c>
      <c r="M18" s="239"/>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row>
    <row r="19" spans="1:123" x14ac:dyDescent="0.25">
      <c r="A19" s="26"/>
      <c r="B19" s="14">
        <v>14</v>
      </c>
      <c r="C19" s="11" t="s">
        <v>186</v>
      </c>
      <c r="D19" s="11" t="s">
        <v>188</v>
      </c>
      <c r="E19" s="232" t="s">
        <v>144</v>
      </c>
      <c r="F19" s="233"/>
      <c r="G19" s="234"/>
      <c r="H19" s="232" t="s">
        <v>741</v>
      </c>
      <c r="I19" s="233"/>
      <c r="J19" s="233"/>
      <c r="K19" s="234"/>
      <c r="L19" s="238">
        <v>44470</v>
      </c>
      <c r="M19" s="239"/>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row>
    <row r="20" spans="1:123" ht="15.75" thickBot="1" x14ac:dyDescent="0.3">
      <c r="A20" s="26"/>
      <c r="B20" s="15">
        <v>15</v>
      </c>
      <c r="C20" s="16" t="s">
        <v>342</v>
      </c>
      <c r="D20" s="16" t="s">
        <v>344</v>
      </c>
      <c r="E20" s="235" t="s">
        <v>144</v>
      </c>
      <c r="F20" s="236"/>
      <c r="G20" s="237"/>
      <c r="H20" s="235" t="s">
        <v>343</v>
      </c>
      <c r="I20" s="236"/>
      <c r="J20" s="236"/>
      <c r="K20" s="237"/>
      <c r="L20" s="240">
        <v>44470</v>
      </c>
      <c r="M20" s="241"/>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row>
    <row r="21" spans="1:123"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row>
    <row r="22" spans="1:123"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row>
    <row r="23" spans="1:123"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row>
    <row r="24" spans="1:123"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row>
    <row r="25" spans="1:123"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row>
    <row r="26" spans="1:123"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row>
    <row r="27" spans="1:123"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row>
    <row r="28" spans="1:123"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row>
    <row r="29" spans="1:123"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row>
    <row r="30" spans="1:123"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row>
    <row r="31" spans="1:123"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row>
    <row r="32" spans="1:123"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row>
    <row r="33" spans="1:123"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row>
    <row r="34" spans="1:123"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row>
    <row r="35" spans="1:123"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row>
    <row r="36" spans="1:123"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row>
    <row r="37" spans="1:123"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row>
    <row r="38" spans="1:123"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row>
    <row r="39" spans="1:123"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row>
    <row r="40" spans="1:123"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row>
    <row r="41" spans="1:123"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row>
    <row r="42" spans="1:123"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row>
    <row r="43" spans="1:123"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row>
    <row r="44" spans="1:123"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row>
    <row r="45" spans="1:123"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row>
    <row r="46" spans="1:123"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row>
    <row r="47" spans="1:123"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row>
    <row r="48" spans="1:123"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row>
    <row r="49" spans="1:123"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row>
    <row r="50" spans="1:123"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row>
    <row r="51" spans="1:123"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row>
    <row r="52" spans="1:123"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row>
    <row r="53" spans="1:123"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row>
    <row r="54" spans="1:123"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row>
    <row r="55" spans="1:123"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row>
    <row r="56" spans="1:123"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row>
    <row r="57" spans="1:123"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row>
    <row r="58" spans="1:123"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row>
    <row r="59" spans="1:123"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row>
    <row r="60" spans="1:123"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row>
    <row r="61" spans="1:123"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row>
    <row r="62" spans="1:123"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row>
    <row r="63" spans="1:123"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row>
    <row r="64" spans="1:123"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row>
    <row r="65" spans="1:123"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row>
    <row r="66" spans="1:123"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row>
    <row r="67" spans="1:123"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row>
    <row r="68" spans="1:123"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row>
    <row r="69" spans="1:123"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row>
    <row r="70" spans="1:123"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row>
    <row r="71" spans="1:123"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row>
    <row r="72" spans="1:123"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row>
    <row r="73" spans="1:123"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row>
    <row r="74" spans="1:123"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row>
    <row r="75" spans="1:123"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row>
    <row r="76" spans="1:123"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row>
    <row r="77" spans="1:123"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row>
    <row r="78" spans="1:123"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row>
    <row r="79" spans="1:123"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row>
    <row r="80" spans="1:123"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row>
    <row r="81" spans="1:123"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row>
    <row r="82" spans="1:123"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row>
    <row r="83" spans="1:123"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row>
    <row r="84" spans="1:123"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row>
    <row r="85" spans="1:123"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row>
    <row r="86" spans="1:123"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row>
    <row r="87" spans="1:123"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row>
    <row r="88" spans="1:123"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row>
    <row r="89" spans="1:123"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row>
    <row r="90" spans="1:123"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row>
    <row r="91" spans="1:123"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row>
    <row r="92" spans="1:123"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row>
    <row r="93" spans="1:123"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row>
    <row r="94" spans="1:123"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row>
    <row r="95" spans="1:123"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row>
    <row r="96" spans="1:123"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row>
    <row r="97" spans="1:123"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row>
    <row r="98" spans="1:123"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row>
    <row r="99" spans="1:123"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row>
    <row r="100" spans="1:123"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row>
    <row r="101" spans="1:123"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row>
    <row r="102" spans="1:123"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row>
    <row r="103" spans="1:123"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row>
    <row r="104" spans="1:123"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row>
    <row r="105" spans="1:123"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row>
    <row r="106" spans="1:123"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row>
    <row r="107" spans="1:123"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row>
    <row r="108" spans="1:123"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row>
    <row r="109" spans="1:123"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row>
    <row r="110" spans="1:123"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row>
    <row r="111" spans="1:123"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row>
    <row r="112" spans="1:123"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row>
    <row r="113" spans="1:123"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row>
    <row r="114" spans="1:123"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row>
    <row r="115" spans="1:123"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row>
    <row r="116" spans="1:123"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row>
    <row r="117" spans="1:123"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row>
    <row r="118" spans="1:123"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row>
    <row r="119" spans="1:123"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row>
    <row r="120" spans="1:123"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row>
    <row r="121" spans="1:123"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row>
    <row r="122" spans="1:123"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row>
    <row r="123" spans="1:123"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row>
    <row r="124" spans="1:123"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row>
    <row r="125" spans="1:123"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row>
    <row r="126" spans="1:123"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row>
    <row r="127" spans="1:123"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row>
    <row r="128" spans="1:123"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row>
    <row r="129" spans="1:123"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row>
    <row r="130" spans="1:123"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row>
    <row r="131" spans="1:123"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row>
    <row r="132" spans="1:123"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row>
    <row r="133" spans="1:123"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row>
    <row r="134" spans="1:123"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row>
    <row r="135" spans="1:123"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row>
    <row r="136" spans="1:123"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row>
    <row r="137" spans="1:123"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row>
    <row r="138" spans="1:123"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row>
    <row r="139" spans="1:123"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row>
  </sheetData>
  <mergeCells count="49">
    <mergeCell ref="L17:M17"/>
    <mergeCell ref="E18:G18"/>
    <mergeCell ref="H18:K18"/>
    <mergeCell ref="L18:M18"/>
    <mergeCell ref="E15:G15"/>
    <mergeCell ref="H15:K15"/>
    <mergeCell ref="L15:M15"/>
    <mergeCell ref="E16:G16"/>
    <mergeCell ref="H16:K16"/>
    <mergeCell ref="L16:M16"/>
    <mergeCell ref="H13:K13"/>
    <mergeCell ref="E17:G17"/>
    <mergeCell ref="H17:K17"/>
    <mergeCell ref="E12:G12"/>
    <mergeCell ref="E13:G13"/>
    <mergeCell ref="E14:G14"/>
    <mergeCell ref="H14:K14"/>
    <mergeCell ref="L14:M14"/>
    <mergeCell ref="H5:K5"/>
    <mergeCell ref="L12:M12"/>
    <mergeCell ref="L13:M13"/>
    <mergeCell ref="E5:G5"/>
    <mergeCell ref="E6:G6"/>
    <mergeCell ref="E7:G7"/>
    <mergeCell ref="E8:G8"/>
    <mergeCell ref="L5:M5"/>
    <mergeCell ref="L6:M6"/>
    <mergeCell ref="L7:M7"/>
    <mergeCell ref="L8:M8"/>
    <mergeCell ref="L9:M9"/>
    <mergeCell ref="E10:G10"/>
    <mergeCell ref="E11:G11"/>
    <mergeCell ref="H12:K12"/>
    <mergeCell ref="B2:M4"/>
    <mergeCell ref="E9:G9"/>
    <mergeCell ref="H6:K6"/>
    <mergeCell ref="H10:K10"/>
    <mergeCell ref="H11:K11"/>
    <mergeCell ref="L10:M10"/>
    <mergeCell ref="L11:M11"/>
    <mergeCell ref="H7:K7"/>
    <mergeCell ref="H8:K8"/>
    <mergeCell ref="H9:K9"/>
    <mergeCell ref="E19:G19"/>
    <mergeCell ref="E20:G20"/>
    <mergeCell ref="H19:K19"/>
    <mergeCell ref="L19:M19"/>
    <mergeCell ref="L20:M20"/>
    <mergeCell ref="H20:K2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K542"/>
  <sheetViews>
    <sheetView topLeftCell="A251" zoomScale="85" zoomScaleNormal="85" workbookViewId="0">
      <selection activeCell="K285" sqref="K285"/>
    </sheetView>
  </sheetViews>
  <sheetFormatPr defaultRowHeight="15" x14ac:dyDescent="0.25"/>
  <cols>
    <col min="1" max="1" width="22.85546875" bestFit="1" customWidth="1"/>
    <col min="2" max="2" width="45.85546875" bestFit="1" customWidth="1"/>
    <col min="3" max="3" width="50" style="6" bestFit="1" customWidth="1"/>
    <col min="4" max="5" width="13.140625" customWidth="1"/>
    <col min="6" max="6" width="16.85546875" bestFit="1" customWidth="1"/>
    <col min="7" max="8" width="13.140625" customWidth="1"/>
    <col min="10" max="11" width="13.140625" customWidth="1"/>
    <col min="13" max="14" width="13.140625" customWidth="1"/>
    <col min="15" max="15" width="9.140625" customWidth="1"/>
    <col min="16" max="16" width="13" customWidth="1"/>
    <col min="17" max="17" width="13.140625" customWidth="1"/>
    <col min="18" max="20" width="9.140625" customWidth="1"/>
    <col min="21" max="22" width="7.140625" customWidth="1"/>
  </cols>
  <sheetData>
    <row r="1" spans="1:63" ht="24" customHeight="1" thickBot="1" x14ac:dyDescent="0.3">
      <c r="A1" s="259" t="s">
        <v>622</v>
      </c>
      <c r="B1" s="260"/>
      <c r="C1" s="260"/>
      <c r="D1" s="260"/>
      <c r="E1" s="260"/>
      <c r="F1" s="260"/>
      <c r="G1" s="260"/>
      <c r="H1" s="260"/>
      <c r="I1" s="260"/>
      <c r="J1" s="260"/>
      <c r="K1" s="260"/>
      <c r="L1" s="260"/>
      <c r="M1" s="260"/>
      <c r="N1" s="260"/>
      <c r="O1" s="260"/>
      <c r="P1" s="260"/>
      <c r="Q1" s="260"/>
      <c r="R1" s="260"/>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row>
    <row r="2" spans="1:63" ht="67.5" customHeight="1" thickBot="1" x14ac:dyDescent="0.3">
      <c r="A2" s="270" t="s">
        <v>732</v>
      </c>
      <c r="B2" s="271"/>
      <c r="C2" s="271"/>
      <c r="D2" s="271"/>
      <c r="E2" s="271"/>
      <c r="F2" s="271"/>
      <c r="G2" s="271"/>
      <c r="H2" s="271"/>
      <c r="I2" s="271"/>
      <c r="J2" s="271"/>
      <c r="K2" s="271"/>
      <c r="L2" s="271"/>
      <c r="M2" s="271"/>
      <c r="N2" s="271"/>
      <c r="O2" s="271"/>
      <c r="P2" s="271"/>
      <c r="Q2" s="271"/>
      <c r="R2" s="272"/>
      <c r="S2" s="26"/>
      <c r="T2" s="26"/>
      <c r="U2" s="26"/>
      <c r="V2" s="26"/>
      <c r="W2" s="42"/>
      <c r="X2" s="42"/>
      <c r="Y2" s="42"/>
      <c r="Z2" s="42"/>
      <c r="AA2" s="42"/>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row>
    <row r="3" spans="1:63" ht="37.5" customHeight="1" thickBot="1" x14ac:dyDescent="0.3">
      <c r="A3" s="273" t="s">
        <v>625</v>
      </c>
      <c r="B3" s="274"/>
      <c r="C3" s="274"/>
      <c r="D3" s="274"/>
      <c r="E3" s="274"/>
      <c r="F3" s="274"/>
      <c r="G3" s="274"/>
      <c r="H3" s="274"/>
      <c r="I3" s="274"/>
      <c r="J3" s="274"/>
      <c r="K3" s="274"/>
      <c r="L3" s="274"/>
      <c r="M3" s="274"/>
      <c r="N3" s="274"/>
      <c r="O3" s="274"/>
      <c r="P3" s="274"/>
      <c r="Q3" s="274"/>
      <c r="R3" s="275"/>
      <c r="S3" s="26"/>
      <c r="T3" s="26"/>
      <c r="U3" s="26"/>
      <c r="V3" s="26"/>
      <c r="W3" s="42"/>
      <c r="X3" s="42"/>
      <c r="Y3" s="42"/>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row>
    <row r="4" spans="1:63" ht="65.099999999999994" customHeight="1" thickBot="1" x14ac:dyDescent="0.3">
      <c r="A4" s="1" t="s">
        <v>0</v>
      </c>
      <c r="B4" s="2" t="s">
        <v>1</v>
      </c>
      <c r="C4" s="2" t="s">
        <v>2</v>
      </c>
      <c r="D4" s="3" t="s">
        <v>569</v>
      </c>
      <c r="E4" s="3" t="s">
        <v>570</v>
      </c>
      <c r="F4" s="4" t="s">
        <v>3</v>
      </c>
      <c r="G4" s="3" t="s">
        <v>571</v>
      </c>
      <c r="H4" s="3" t="s">
        <v>572</v>
      </c>
      <c r="I4" s="4" t="s">
        <v>3</v>
      </c>
      <c r="J4" s="3" t="s">
        <v>573</v>
      </c>
      <c r="K4" s="3" t="s">
        <v>574</v>
      </c>
      <c r="L4" s="5" t="s">
        <v>3</v>
      </c>
      <c r="M4" s="3" t="s">
        <v>737</v>
      </c>
      <c r="N4" s="3" t="s">
        <v>738</v>
      </c>
      <c r="O4" s="5" t="s">
        <v>3</v>
      </c>
      <c r="P4" s="182" t="s">
        <v>976</v>
      </c>
      <c r="Q4" s="182" t="s">
        <v>977</v>
      </c>
      <c r="R4" s="181" t="s">
        <v>3</v>
      </c>
      <c r="S4" s="26"/>
      <c r="T4" s="26"/>
      <c r="U4" s="261" t="s">
        <v>635</v>
      </c>
      <c r="V4" s="262"/>
      <c r="W4" s="263"/>
      <c r="X4" s="264" t="s">
        <v>636</v>
      </c>
      <c r="Y4" s="265"/>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row>
    <row r="5" spans="1:63" ht="17.25" x14ac:dyDescent="0.25">
      <c r="A5" s="24" t="s">
        <v>609</v>
      </c>
      <c r="B5" s="25" t="s">
        <v>144</v>
      </c>
      <c r="C5" s="25" t="s">
        <v>6</v>
      </c>
      <c r="D5" s="8" t="s">
        <v>7</v>
      </c>
      <c r="E5" s="8" t="s">
        <v>7</v>
      </c>
      <c r="F5" s="75" t="str">
        <f>IFERROR(E5/D5,"N/A")</f>
        <v>N/A</v>
      </c>
      <c r="G5" s="8" t="s">
        <v>7</v>
      </c>
      <c r="H5" s="8" t="s">
        <v>7</v>
      </c>
      <c r="I5" s="75" t="str">
        <f>IFERROR(H5/G5,"N/A")</f>
        <v>N/A</v>
      </c>
      <c r="J5" s="8">
        <v>19000</v>
      </c>
      <c r="K5" s="8">
        <v>0</v>
      </c>
      <c r="L5" s="75">
        <f>IFERROR(K5/J5,"N/A")</f>
        <v>0</v>
      </c>
      <c r="M5" s="8">
        <v>77251</v>
      </c>
      <c r="N5" s="8">
        <v>37278.019999999997</v>
      </c>
      <c r="O5" s="75">
        <f>IFERROR(N5/M5,"N/A")</f>
        <v>0.48255711900169573</v>
      </c>
      <c r="P5" s="10">
        <v>77251</v>
      </c>
      <c r="Q5" s="8">
        <v>60665.67</v>
      </c>
      <c r="R5" s="75">
        <f>IFERROR(Q5/P5,"N/A")</f>
        <v>0.78530595073202936</v>
      </c>
      <c r="S5" s="78"/>
      <c r="T5" s="26"/>
      <c r="U5" s="278" t="s">
        <v>633</v>
      </c>
      <c r="V5" s="279"/>
      <c r="W5" s="279"/>
      <c r="X5" s="266"/>
      <c r="Y5" s="267"/>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row>
    <row r="6" spans="1:63" ht="17.25" x14ac:dyDescent="0.25">
      <c r="A6" s="19" t="s">
        <v>610</v>
      </c>
      <c r="B6" s="18" t="s">
        <v>144</v>
      </c>
      <c r="C6" s="18" t="s">
        <v>9</v>
      </c>
      <c r="D6" s="10" t="s">
        <v>7</v>
      </c>
      <c r="E6" s="10" t="s">
        <v>7</v>
      </c>
      <c r="F6" s="75" t="str">
        <f>IFERROR(E6/D6,"N/A")</f>
        <v>N/A</v>
      </c>
      <c r="G6" s="10">
        <v>11558.4</v>
      </c>
      <c r="H6" s="10">
        <v>73.367000000000004</v>
      </c>
      <c r="I6" s="75">
        <f>IFERROR(H6/G6,"N/A")</f>
        <v>6.3475048449612411E-3</v>
      </c>
      <c r="J6" s="10">
        <v>17759.45</v>
      </c>
      <c r="K6" s="10">
        <v>16822.900000000001</v>
      </c>
      <c r="L6" s="75">
        <f>IFERROR(K6/J6,"N/A")</f>
        <v>0.94726469569722038</v>
      </c>
      <c r="M6" s="10">
        <v>17500</v>
      </c>
      <c r="N6" s="10">
        <v>17829.599999999999</v>
      </c>
      <c r="O6" s="75">
        <f>IFERROR(N6/M6,"N/A")</f>
        <v>1.0188342857142856</v>
      </c>
      <c r="P6" s="10">
        <v>15700</v>
      </c>
      <c r="Q6" s="10">
        <v>14512.57</v>
      </c>
      <c r="R6" s="75">
        <f t="shared" ref="R6:R69" si="0">IFERROR(Q6/P6,"N/A")</f>
        <v>0.92436751592356681</v>
      </c>
      <c r="S6" s="78"/>
      <c r="T6" s="26"/>
      <c r="U6" s="280"/>
      <c r="V6" s="281"/>
      <c r="W6" s="281"/>
      <c r="X6" s="268"/>
      <c r="Y6" s="269"/>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row>
    <row r="7" spans="1:63" x14ac:dyDescent="0.25">
      <c r="A7" s="19" t="s">
        <v>10</v>
      </c>
      <c r="B7" s="18" t="s">
        <v>11</v>
      </c>
      <c r="C7" s="18" t="s">
        <v>12</v>
      </c>
      <c r="D7" s="10" t="s">
        <v>7</v>
      </c>
      <c r="E7" s="10" t="s">
        <v>7</v>
      </c>
      <c r="F7" s="75" t="str">
        <f t="shared" ref="F7:F70" si="1">IFERROR(E7/D7,"N/A")</f>
        <v>N/A</v>
      </c>
      <c r="G7" s="10">
        <v>9917</v>
      </c>
      <c r="H7" s="10">
        <v>0</v>
      </c>
      <c r="I7" s="75">
        <f t="shared" ref="I7:I70" si="2">IFERROR(H7/G7,"N/A")</f>
        <v>0</v>
      </c>
      <c r="J7" s="10">
        <v>17000</v>
      </c>
      <c r="K7" s="10">
        <v>4089</v>
      </c>
      <c r="L7" s="75">
        <f t="shared" ref="L7:L70" si="3">IFERROR(K7/J7,"N/A")</f>
        <v>0.24052941176470588</v>
      </c>
      <c r="M7" s="10">
        <v>18000</v>
      </c>
      <c r="N7" s="10">
        <v>17962</v>
      </c>
      <c r="O7" s="75">
        <f t="shared" ref="O7:O70" si="4">IFERROR(N7/M7,"N/A")</f>
        <v>0.99788888888888894</v>
      </c>
      <c r="P7" s="10">
        <v>18000</v>
      </c>
      <c r="Q7" s="10">
        <v>15311</v>
      </c>
      <c r="R7" s="75">
        <f t="shared" si="0"/>
        <v>0.8506111111111111</v>
      </c>
      <c r="S7" s="78"/>
      <c r="T7" s="26"/>
      <c r="U7" s="280"/>
      <c r="V7" s="281"/>
      <c r="W7" s="281"/>
      <c r="X7" s="268"/>
      <c r="Y7" s="269"/>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row>
    <row r="8" spans="1:63" x14ac:dyDescent="0.25">
      <c r="A8" s="19" t="s">
        <v>13</v>
      </c>
      <c r="B8" s="18" t="s">
        <v>14</v>
      </c>
      <c r="C8" s="18" t="s">
        <v>15</v>
      </c>
      <c r="D8" s="10" t="s">
        <v>7</v>
      </c>
      <c r="E8" s="10" t="s">
        <v>7</v>
      </c>
      <c r="F8" s="75" t="str">
        <f t="shared" si="1"/>
        <v>N/A</v>
      </c>
      <c r="G8" s="10">
        <v>21100.100000000002</v>
      </c>
      <c r="H8" s="10">
        <v>6321.12</v>
      </c>
      <c r="I8" s="75">
        <f t="shared" si="2"/>
        <v>0.29957772711977665</v>
      </c>
      <c r="J8" s="10">
        <v>42150</v>
      </c>
      <c r="K8" s="10">
        <v>37557.596470000004</v>
      </c>
      <c r="L8" s="75">
        <f t="shared" si="3"/>
        <v>0.89104617959667864</v>
      </c>
      <c r="M8" s="10">
        <v>42137</v>
      </c>
      <c r="N8" s="10">
        <v>38510.35</v>
      </c>
      <c r="O8" s="75">
        <f t="shared" si="4"/>
        <v>0.91393193630301162</v>
      </c>
      <c r="P8" s="10">
        <v>42936</v>
      </c>
      <c r="Q8" s="10">
        <v>35059.509999999995</v>
      </c>
      <c r="R8" s="75">
        <f t="shared" si="0"/>
        <v>0.81655277622507905</v>
      </c>
      <c r="S8" s="78"/>
      <c r="T8" s="26"/>
      <c r="U8" s="280" t="s">
        <v>634</v>
      </c>
      <c r="V8" s="281"/>
      <c r="W8" s="281"/>
      <c r="X8" s="276"/>
      <c r="Y8" s="277"/>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row>
    <row r="9" spans="1:63" ht="17.25" x14ac:dyDescent="0.25">
      <c r="A9" s="20" t="s">
        <v>611</v>
      </c>
      <c r="B9" s="18" t="s">
        <v>144</v>
      </c>
      <c r="C9" s="18" t="s">
        <v>17</v>
      </c>
      <c r="D9" s="10">
        <v>52800</v>
      </c>
      <c r="E9" s="10">
        <v>0</v>
      </c>
      <c r="F9" s="75">
        <f t="shared" si="1"/>
        <v>0</v>
      </c>
      <c r="G9" s="10">
        <v>59925</v>
      </c>
      <c r="H9" s="10">
        <v>0</v>
      </c>
      <c r="I9" s="75">
        <f t="shared" si="2"/>
        <v>0</v>
      </c>
      <c r="J9" s="10">
        <v>79899.954400000002</v>
      </c>
      <c r="K9" s="10">
        <v>23616.99</v>
      </c>
      <c r="L9" s="75">
        <f t="shared" si="3"/>
        <v>0.29558202100801201</v>
      </c>
      <c r="M9" s="10">
        <v>79900</v>
      </c>
      <c r="N9" s="10" t="s">
        <v>7</v>
      </c>
      <c r="O9" s="75" t="str">
        <f t="shared" si="4"/>
        <v>N/A</v>
      </c>
      <c r="P9" s="10">
        <v>89100</v>
      </c>
      <c r="Q9" s="10">
        <v>63293.75</v>
      </c>
      <c r="R9" s="75">
        <f t="shared" si="0"/>
        <v>0.71036756453423122</v>
      </c>
      <c r="S9" s="78"/>
      <c r="T9" s="26"/>
      <c r="U9" s="280"/>
      <c r="V9" s="281"/>
      <c r="W9" s="281"/>
      <c r="X9" s="276"/>
      <c r="Y9" s="277"/>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row>
    <row r="10" spans="1:63" x14ac:dyDescent="0.25">
      <c r="A10" s="19" t="s">
        <v>18</v>
      </c>
      <c r="B10" s="18" t="s">
        <v>19</v>
      </c>
      <c r="C10" s="18" t="s">
        <v>20</v>
      </c>
      <c r="D10" s="10">
        <v>10823</v>
      </c>
      <c r="E10" s="10">
        <v>0</v>
      </c>
      <c r="F10" s="75">
        <f t="shared" si="1"/>
        <v>0</v>
      </c>
      <c r="G10" s="10">
        <v>32800.943999999996</v>
      </c>
      <c r="H10" s="10">
        <v>22323.09</v>
      </c>
      <c r="I10" s="75">
        <f t="shared" si="2"/>
        <v>0.68056242527654087</v>
      </c>
      <c r="J10" s="10">
        <v>32675</v>
      </c>
      <c r="K10" s="10">
        <v>12778.480000000001</v>
      </c>
      <c r="L10" s="75">
        <f t="shared" si="3"/>
        <v>0.39107819433817909</v>
      </c>
      <c r="M10" s="10">
        <v>32174</v>
      </c>
      <c r="N10" s="10">
        <v>28863.040000000001</v>
      </c>
      <c r="O10" s="75">
        <f t="shared" si="4"/>
        <v>0.89709206191334623</v>
      </c>
      <c r="P10" s="10">
        <v>32800</v>
      </c>
      <c r="Q10" s="10">
        <v>26485.29</v>
      </c>
      <c r="R10" s="75">
        <f t="shared" si="0"/>
        <v>0.8074783536585366</v>
      </c>
      <c r="S10" s="78"/>
      <c r="T10" s="26"/>
      <c r="U10" s="280"/>
      <c r="V10" s="281"/>
      <c r="W10" s="281"/>
      <c r="X10" s="276"/>
      <c r="Y10" s="277"/>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row>
    <row r="11" spans="1:63" ht="17.25" x14ac:dyDescent="0.25">
      <c r="A11" s="19" t="s">
        <v>612</v>
      </c>
      <c r="B11" s="18" t="s">
        <v>606</v>
      </c>
      <c r="C11" s="18" t="s">
        <v>23</v>
      </c>
      <c r="D11" s="10">
        <v>4800</v>
      </c>
      <c r="E11" s="10">
        <v>4055</v>
      </c>
      <c r="F11" s="75">
        <f t="shared" si="1"/>
        <v>0.84479166666666672</v>
      </c>
      <c r="G11" s="10">
        <v>5100</v>
      </c>
      <c r="H11" s="10">
        <v>4165</v>
      </c>
      <c r="I11" s="75">
        <f t="shared" si="2"/>
        <v>0.81666666666666665</v>
      </c>
      <c r="J11" s="10">
        <v>5100</v>
      </c>
      <c r="K11" s="10">
        <v>4344</v>
      </c>
      <c r="L11" s="75">
        <f t="shared" si="3"/>
        <v>0.85176470588235298</v>
      </c>
      <c r="M11" s="10">
        <v>4365</v>
      </c>
      <c r="N11" s="10">
        <v>4581.7800000000007</v>
      </c>
      <c r="O11" s="75">
        <f t="shared" si="4"/>
        <v>1.04966323024055</v>
      </c>
      <c r="P11" s="10">
        <v>3961</v>
      </c>
      <c r="Q11" s="10">
        <v>3865.4549999999995</v>
      </c>
      <c r="R11" s="75">
        <f t="shared" si="0"/>
        <v>0.97587856601868206</v>
      </c>
      <c r="S11" s="78"/>
      <c r="T11" s="26"/>
      <c r="U11" s="280" t="s">
        <v>637</v>
      </c>
      <c r="V11" s="281"/>
      <c r="W11" s="281"/>
      <c r="X11" s="284"/>
      <c r="Y11" s="285"/>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row>
    <row r="12" spans="1:63" x14ac:dyDescent="0.25">
      <c r="A12" s="19" t="s">
        <v>744</v>
      </c>
      <c r="B12" s="18" t="s">
        <v>745</v>
      </c>
      <c r="C12" s="18" t="s">
        <v>746</v>
      </c>
      <c r="D12" s="10" t="s">
        <v>7</v>
      </c>
      <c r="E12" s="10" t="s">
        <v>7</v>
      </c>
      <c r="F12" s="10" t="s">
        <v>7</v>
      </c>
      <c r="G12" s="10" t="s">
        <v>7</v>
      </c>
      <c r="H12" s="10" t="s">
        <v>7</v>
      </c>
      <c r="I12" s="75" t="str">
        <f t="shared" si="2"/>
        <v>N/A</v>
      </c>
      <c r="J12" s="10" t="s">
        <v>7</v>
      </c>
      <c r="K12" s="10" t="s">
        <v>7</v>
      </c>
      <c r="L12" s="75" t="str">
        <f t="shared" si="3"/>
        <v>N/A</v>
      </c>
      <c r="M12" s="10">
        <v>25210</v>
      </c>
      <c r="N12" s="10">
        <v>15924.79</v>
      </c>
      <c r="O12" s="75">
        <f t="shared" si="4"/>
        <v>0.63168544228480761</v>
      </c>
      <c r="P12" s="10">
        <v>33100</v>
      </c>
      <c r="Q12" s="10">
        <v>27050.46</v>
      </c>
      <c r="R12" s="75">
        <f t="shared" si="0"/>
        <v>0.81723444108761323</v>
      </c>
      <c r="S12" s="78"/>
      <c r="T12" s="26"/>
      <c r="U12" s="280"/>
      <c r="V12" s="281"/>
      <c r="W12" s="281"/>
      <c r="X12" s="284"/>
      <c r="Y12" s="285"/>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row>
    <row r="13" spans="1:63" ht="15.75" thickBot="1" x14ac:dyDescent="0.3">
      <c r="A13" s="19" t="s">
        <v>747</v>
      </c>
      <c r="B13" s="18" t="s">
        <v>144</v>
      </c>
      <c r="C13" s="18" t="s">
        <v>9</v>
      </c>
      <c r="D13" s="10" t="s">
        <v>7</v>
      </c>
      <c r="E13" s="10" t="s">
        <v>7</v>
      </c>
      <c r="F13" s="75" t="str">
        <f t="shared" si="1"/>
        <v>N/A</v>
      </c>
      <c r="G13" s="10" t="s">
        <v>7</v>
      </c>
      <c r="H13" s="10" t="s">
        <v>7</v>
      </c>
      <c r="I13" s="75" t="str">
        <f t="shared" si="2"/>
        <v>N/A</v>
      </c>
      <c r="J13" s="10" t="s">
        <v>7</v>
      </c>
      <c r="K13" s="10" t="s">
        <v>7</v>
      </c>
      <c r="L13" s="75" t="str">
        <f t="shared" si="3"/>
        <v>N/A</v>
      </c>
      <c r="M13" s="10">
        <v>15700</v>
      </c>
      <c r="N13" s="10">
        <v>6350.37</v>
      </c>
      <c r="O13" s="75">
        <f t="shared" si="4"/>
        <v>0.40448216560509553</v>
      </c>
      <c r="P13" s="10">
        <v>15700</v>
      </c>
      <c r="Q13" s="10">
        <v>14512.57</v>
      </c>
      <c r="R13" s="75">
        <f t="shared" si="0"/>
        <v>0.92436751592356681</v>
      </c>
      <c r="S13" s="78"/>
      <c r="T13" s="26"/>
      <c r="U13" s="282"/>
      <c r="V13" s="283"/>
      <c r="W13" s="283"/>
      <c r="X13" s="286"/>
      <c r="Y13" s="287"/>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row>
    <row r="14" spans="1:63" x14ac:dyDescent="0.25">
      <c r="A14" s="19" t="s">
        <v>748</v>
      </c>
      <c r="B14" s="18" t="s">
        <v>72</v>
      </c>
      <c r="C14" s="18" t="s">
        <v>749</v>
      </c>
      <c r="D14" s="10" t="s">
        <v>7</v>
      </c>
      <c r="E14" s="10" t="s">
        <v>7</v>
      </c>
      <c r="F14" s="75" t="str">
        <f t="shared" si="1"/>
        <v>N/A</v>
      </c>
      <c r="G14" s="10" t="s">
        <v>7</v>
      </c>
      <c r="H14" s="10" t="s">
        <v>7</v>
      </c>
      <c r="I14" s="75" t="str">
        <f t="shared" si="2"/>
        <v>N/A</v>
      </c>
      <c r="J14" s="10" t="s">
        <v>7</v>
      </c>
      <c r="K14" s="10" t="s">
        <v>7</v>
      </c>
      <c r="L14" s="75" t="str">
        <f t="shared" si="3"/>
        <v>N/A</v>
      </c>
      <c r="M14" s="10">
        <v>11320</v>
      </c>
      <c r="N14" s="10">
        <v>8410.7160000000003</v>
      </c>
      <c r="O14" s="75">
        <f t="shared" si="4"/>
        <v>0.74299611307420499</v>
      </c>
      <c r="P14" s="10">
        <v>17484</v>
      </c>
      <c r="Q14" s="10">
        <v>14953.67000000008</v>
      </c>
      <c r="R14" s="75">
        <f t="shared" si="0"/>
        <v>0.85527739647678336</v>
      </c>
      <c r="S14" s="78"/>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row>
    <row r="15" spans="1:63" x14ac:dyDescent="0.25">
      <c r="A15" s="19" t="s">
        <v>750</v>
      </c>
      <c r="B15" s="18" t="s">
        <v>144</v>
      </c>
      <c r="C15" s="18" t="s">
        <v>751</v>
      </c>
      <c r="D15" s="10" t="s">
        <v>7</v>
      </c>
      <c r="E15" s="10" t="s">
        <v>7</v>
      </c>
      <c r="F15" s="75" t="str">
        <f t="shared" si="1"/>
        <v>N/A</v>
      </c>
      <c r="G15" s="10" t="s">
        <v>7</v>
      </c>
      <c r="H15" s="10" t="s">
        <v>7</v>
      </c>
      <c r="I15" s="75" t="str">
        <f t="shared" si="2"/>
        <v>N/A</v>
      </c>
      <c r="J15" s="10" t="s">
        <v>7</v>
      </c>
      <c r="K15" s="10" t="s">
        <v>7</v>
      </c>
      <c r="L15" s="75" t="str">
        <f t="shared" si="3"/>
        <v>N/A</v>
      </c>
      <c r="M15" s="10">
        <v>8036</v>
      </c>
      <c r="N15" s="10">
        <v>1088.3</v>
      </c>
      <c r="O15" s="75">
        <f t="shared" si="4"/>
        <v>0.13542807366849177</v>
      </c>
      <c r="P15" s="10">
        <v>8200</v>
      </c>
      <c r="Q15" s="10">
        <v>8491.44</v>
      </c>
      <c r="R15" s="75">
        <f t="shared" si="0"/>
        <v>1.0355414634146343</v>
      </c>
      <c r="S15" s="78"/>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row>
    <row r="16" spans="1:63" x14ac:dyDescent="0.25">
      <c r="A16" s="19" t="s">
        <v>752</v>
      </c>
      <c r="B16" s="18" t="s">
        <v>144</v>
      </c>
      <c r="C16" s="18" t="s">
        <v>753</v>
      </c>
      <c r="D16" s="10" t="s">
        <v>7</v>
      </c>
      <c r="E16" s="10" t="s">
        <v>7</v>
      </c>
      <c r="F16" s="75" t="str">
        <f t="shared" si="1"/>
        <v>N/A</v>
      </c>
      <c r="G16" s="10" t="s">
        <v>7</v>
      </c>
      <c r="H16" s="10" t="s">
        <v>7</v>
      </c>
      <c r="I16" s="75" t="str">
        <f t="shared" si="2"/>
        <v>N/A</v>
      </c>
      <c r="J16" s="10" t="s">
        <v>7</v>
      </c>
      <c r="K16" s="10" t="s">
        <v>7</v>
      </c>
      <c r="L16" s="75" t="str">
        <f t="shared" si="3"/>
        <v>N/A</v>
      </c>
      <c r="M16" s="10">
        <v>8820</v>
      </c>
      <c r="N16" s="10">
        <v>7868.62</v>
      </c>
      <c r="O16" s="75">
        <f t="shared" si="4"/>
        <v>0.89213378684807254</v>
      </c>
      <c r="P16" s="10">
        <v>9000</v>
      </c>
      <c r="Q16" s="10">
        <v>5592.5499999999993</v>
      </c>
      <c r="R16" s="75">
        <f t="shared" si="0"/>
        <v>0.62139444444444436</v>
      </c>
      <c r="S16" s="78"/>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row>
    <row r="17" spans="1:63" x14ac:dyDescent="0.25">
      <c r="A17" s="19" t="s">
        <v>754</v>
      </c>
      <c r="B17" s="18" t="s">
        <v>144</v>
      </c>
      <c r="C17" s="18" t="s">
        <v>755</v>
      </c>
      <c r="D17" s="10" t="s">
        <v>7</v>
      </c>
      <c r="E17" s="10" t="s">
        <v>7</v>
      </c>
      <c r="F17" s="75" t="str">
        <f t="shared" si="1"/>
        <v>N/A</v>
      </c>
      <c r="G17" s="10" t="s">
        <v>7</v>
      </c>
      <c r="H17" s="10" t="s">
        <v>7</v>
      </c>
      <c r="I17" s="75" t="str">
        <f t="shared" si="2"/>
        <v>N/A</v>
      </c>
      <c r="J17" s="10" t="s">
        <v>7</v>
      </c>
      <c r="K17" s="10" t="s">
        <v>7</v>
      </c>
      <c r="L17" s="75" t="str">
        <f t="shared" si="3"/>
        <v>N/A</v>
      </c>
      <c r="M17" s="10">
        <v>48804</v>
      </c>
      <c r="N17" s="10">
        <v>19555.3</v>
      </c>
      <c r="O17" s="75">
        <f t="shared" si="4"/>
        <v>0.40069051717072368</v>
      </c>
      <c r="P17" s="10">
        <v>49800</v>
      </c>
      <c r="Q17" s="10">
        <v>41170.020000000004</v>
      </c>
      <c r="R17" s="75">
        <f t="shared" si="0"/>
        <v>0.82670722891566273</v>
      </c>
      <c r="S17" s="78"/>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row>
    <row r="18" spans="1:63" x14ac:dyDescent="0.25">
      <c r="A18" s="19" t="s">
        <v>756</v>
      </c>
      <c r="B18" s="18" t="s">
        <v>144</v>
      </c>
      <c r="C18" s="18" t="s">
        <v>757</v>
      </c>
      <c r="D18" s="10" t="s">
        <v>7</v>
      </c>
      <c r="E18" s="10" t="s">
        <v>7</v>
      </c>
      <c r="F18" s="75" t="str">
        <f t="shared" si="1"/>
        <v>N/A</v>
      </c>
      <c r="G18" s="10" t="s">
        <v>7</v>
      </c>
      <c r="H18" s="10" t="s">
        <v>7</v>
      </c>
      <c r="I18" s="75" t="str">
        <f t="shared" si="2"/>
        <v>N/A</v>
      </c>
      <c r="J18" s="10" t="s">
        <v>7</v>
      </c>
      <c r="K18" s="10" t="s">
        <v>7</v>
      </c>
      <c r="L18" s="75" t="str">
        <f t="shared" si="3"/>
        <v>N/A</v>
      </c>
      <c r="M18" s="10">
        <v>15876</v>
      </c>
      <c r="N18" s="10">
        <v>2934.33</v>
      </c>
      <c r="O18" s="75">
        <f t="shared" si="4"/>
        <v>0.18482804232804231</v>
      </c>
      <c r="P18" s="10">
        <v>16200</v>
      </c>
      <c r="Q18" s="10">
        <v>14413.23</v>
      </c>
      <c r="R18" s="75">
        <f t="shared" si="0"/>
        <v>0.88970555555555553</v>
      </c>
      <c r="S18" s="78"/>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row>
    <row r="19" spans="1:63" x14ac:dyDescent="0.25">
      <c r="A19" s="19" t="s">
        <v>758</v>
      </c>
      <c r="B19" s="18" t="s">
        <v>759</v>
      </c>
      <c r="C19" s="18" t="s">
        <v>760</v>
      </c>
      <c r="D19" s="10" t="s">
        <v>7</v>
      </c>
      <c r="E19" s="10" t="s">
        <v>7</v>
      </c>
      <c r="F19" s="75" t="str">
        <f t="shared" si="1"/>
        <v>N/A</v>
      </c>
      <c r="G19" s="10" t="s">
        <v>7</v>
      </c>
      <c r="H19" s="10" t="s">
        <v>7</v>
      </c>
      <c r="I19" s="75" t="str">
        <f t="shared" si="2"/>
        <v>N/A</v>
      </c>
      <c r="J19" s="10" t="s">
        <v>7</v>
      </c>
      <c r="K19" s="10" t="s">
        <v>7</v>
      </c>
      <c r="L19" s="75" t="str">
        <f t="shared" si="3"/>
        <v>N/A</v>
      </c>
      <c r="M19" s="10">
        <v>120429</v>
      </c>
      <c r="N19" s="10">
        <v>63297.74</v>
      </c>
      <c r="O19" s="75">
        <f t="shared" si="4"/>
        <v>0.52560213901967134</v>
      </c>
      <c r="P19" s="10">
        <v>131920</v>
      </c>
      <c r="Q19" s="10">
        <v>52024.896000000001</v>
      </c>
      <c r="R19" s="75">
        <f t="shared" si="0"/>
        <v>0.39436701030927834</v>
      </c>
      <c r="S19" s="78"/>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row>
    <row r="20" spans="1:63" x14ac:dyDescent="0.25">
      <c r="A20" s="19" t="s">
        <v>762</v>
      </c>
      <c r="B20" s="18" t="s">
        <v>242</v>
      </c>
      <c r="C20" s="18" t="s">
        <v>763</v>
      </c>
      <c r="D20" s="10" t="s">
        <v>7</v>
      </c>
      <c r="E20" s="10" t="s">
        <v>7</v>
      </c>
      <c r="F20" s="75" t="str">
        <f t="shared" si="1"/>
        <v>N/A</v>
      </c>
      <c r="G20" s="10" t="s">
        <v>7</v>
      </c>
      <c r="H20" s="10" t="s">
        <v>7</v>
      </c>
      <c r="I20" s="75" t="str">
        <f t="shared" si="2"/>
        <v>N/A</v>
      </c>
      <c r="J20" s="10" t="s">
        <v>7</v>
      </c>
      <c r="K20" s="10" t="s">
        <v>7</v>
      </c>
      <c r="L20" s="75" t="str">
        <f t="shared" si="3"/>
        <v>N/A</v>
      </c>
      <c r="M20" s="10">
        <v>8270</v>
      </c>
      <c r="N20" s="10">
        <v>3875.1910499999999</v>
      </c>
      <c r="O20" s="75">
        <f t="shared" si="4"/>
        <v>0.46858416565900846</v>
      </c>
      <c r="P20" s="10">
        <v>10511</v>
      </c>
      <c r="Q20" s="10">
        <v>8106.2250899999817</v>
      </c>
      <c r="R20" s="75">
        <f t="shared" si="0"/>
        <v>0.77121349919132165</v>
      </c>
      <c r="S20" s="78"/>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row>
    <row r="21" spans="1:63" x14ac:dyDescent="0.25">
      <c r="A21" s="19" t="s">
        <v>764</v>
      </c>
      <c r="B21" s="18" t="s">
        <v>242</v>
      </c>
      <c r="C21" s="18" t="s">
        <v>765</v>
      </c>
      <c r="D21" s="10" t="s">
        <v>7</v>
      </c>
      <c r="E21" s="10" t="s">
        <v>7</v>
      </c>
      <c r="F21" s="75" t="str">
        <f t="shared" si="1"/>
        <v>N/A</v>
      </c>
      <c r="G21" s="10" t="s">
        <v>7</v>
      </c>
      <c r="H21" s="10" t="s">
        <v>7</v>
      </c>
      <c r="I21" s="75" t="str">
        <f t="shared" si="2"/>
        <v>N/A</v>
      </c>
      <c r="J21" s="10" t="s">
        <v>7</v>
      </c>
      <c r="K21" s="10" t="s">
        <v>7</v>
      </c>
      <c r="L21" s="75" t="str">
        <f t="shared" si="3"/>
        <v>N/A</v>
      </c>
      <c r="M21" s="10">
        <v>1676</v>
      </c>
      <c r="N21" s="10" t="s">
        <v>7</v>
      </c>
      <c r="O21" s="75" t="str">
        <f t="shared" si="4"/>
        <v>N/A</v>
      </c>
      <c r="P21" s="10" t="s">
        <v>7</v>
      </c>
      <c r="Q21" s="10" t="s">
        <v>7</v>
      </c>
      <c r="R21" s="75" t="str">
        <f t="shared" si="0"/>
        <v>N/A</v>
      </c>
      <c r="S21" s="78"/>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row>
    <row r="22" spans="1:63" x14ac:dyDescent="0.25">
      <c r="A22" s="19" t="s">
        <v>766</v>
      </c>
      <c r="B22" s="18" t="s">
        <v>242</v>
      </c>
      <c r="C22" s="18" t="s">
        <v>767</v>
      </c>
      <c r="D22" s="10" t="s">
        <v>7</v>
      </c>
      <c r="E22" s="10" t="s">
        <v>7</v>
      </c>
      <c r="F22" s="75" t="str">
        <f t="shared" si="1"/>
        <v>N/A</v>
      </c>
      <c r="G22" s="10" t="s">
        <v>7</v>
      </c>
      <c r="H22" s="10" t="s">
        <v>7</v>
      </c>
      <c r="I22" s="75" t="str">
        <f t="shared" si="2"/>
        <v>N/A</v>
      </c>
      <c r="J22" s="10" t="s">
        <v>7</v>
      </c>
      <c r="K22" s="10" t="s">
        <v>7</v>
      </c>
      <c r="L22" s="75" t="str">
        <f t="shared" si="3"/>
        <v>N/A</v>
      </c>
      <c r="M22" s="10">
        <v>1506</v>
      </c>
      <c r="N22" s="10" t="s">
        <v>7</v>
      </c>
      <c r="O22" s="75" t="str">
        <f t="shared" si="4"/>
        <v>N/A</v>
      </c>
      <c r="P22" s="10">
        <v>109</v>
      </c>
      <c r="Q22" s="10" t="s">
        <v>7</v>
      </c>
      <c r="R22" s="75" t="str">
        <f t="shared" si="0"/>
        <v>N/A</v>
      </c>
      <c r="S22" s="78"/>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row>
    <row r="23" spans="1:63" x14ac:dyDescent="0.25">
      <c r="A23" s="19" t="s">
        <v>768</v>
      </c>
      <c r="B23" s="18" t="s">
        <v>242</v>
      </c>
      <c r="C23" s="18" t="s">
        <v>769</v>
      </c>
      <c r="D23" s="10" t="s">
        <v>7</v>
      </c>
      <c r="E23" s="10" t="s">
        <v>7</v>
      </c>
      <c r="F23" s="75" t="str">
        <f t="shared" si="1"/>
        <v>N/A</v>
      </c>
      <c r="G23" s="10" t="s">
        <v>7</v>
      </c>
      <c r="H23" s="10" t="s">
        <v>7</v>
      </c>
      <c r="I23" s="75" t="str">
        <f t="shared" si="2"/>
        <v>N/A</v>
      </c>
      <c r="J23" s="10" t="s">
        <v>7</v>
      </c>
      <c r="K23" s="10" t="s">
        <v>7</v>
      </c>
      <c r="L23" s="75" t="str">
        <f t="shared" si="3"/>
        <v>N/A</v>
      </c>
      <c r="M23" s="10">
        <v>1780</v>
      </c>
      <c r="N23" s="10" t="s">
        <v>7</v>
      </c>
      <c r="O23" s="75" t="str">
        <f t="shared" si="4"/>
        <v>N/A</v>
      </c>
      <c r="P23" s="10">
        <v>3100</v>
      </c>
      <c r="Q23" s="10" t="s">
        <v>7</v>
      </c>
      <c r="R23" s="75" t="str">
        <f t="shared" si="0"/>
        <v>N/A</v>
      </c>
      <c r="S23" s="78"/>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row>
    <row r="24" spans="1:63" x14ac:dyDescent="0.25">
      <c r="A24" s="19" t="s">
        <v>770</v>
      </c>
      <c r="B24" s="18" t="s">
        <v>771</v>
      </c>
      <c r="C24" s="18" t="s">
        <v>772</v>
      </c>
      <c r="D24" s="10" t="s">
        <v>7</v>
      </c>
      <c r="E24" s="10" t="s">
        <v>7</v>
      </c>
      <c r="F24" s="75" t="str">
        <f t="shared" si="1"/>
        <v>N/A</v>
      </c>
      <c r="G24" s="10" t="s">
        <v>7</v>
      </c>
      <c r="H24" s="10" t="s">
        <v>7</v>
      </c>
      <c r="I24" s="75" t="str">
        <f t="shared" si="2"/>
        <v>N/A</v>
      </c>
      <c r="J24" s="10" t="s">
        <v>7</v>
      </c>
      <c r="K24" s="10" t="s">
        <v>7</v>
      </c>
      <c r="L24" s="75" t="str">
        <f t="shared" si="3"/>
        <v>N/A</v>
      </c>
      <c r="M24" s="10">
        <v>91132</v>
      </c>
      <c r="N24" s="10" t="s">
        <v>7</v>
      </c>
      <c r="O24" s="75" t="str">
        <f t="shared" si="4"/>
        <v>N/A</v>
      </c>
      <c r="P24" s="10">
        <v>145571</v>
      </c>
      <c r="Q24" s="10">
        <v>78447.23</v>
      </c>
      <c r="R24" s="75">
        <f t="shared" si="0"/>
        <v>0.53889325483784545</v>
      </c>
      <c r="S24" s="78"/>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row>
    <row r="25" spans="1:63" x14ac:dyDescent="0.25">
      <c r="A25" s="19" t="s">
        <v>774</v>
      </c>
      <c r="B25" s="18" t="s">
        <v>593</v>
      </c>
      <c r="C25" s="18" t="s">
        <v>775</v>
      </c>
      <c r="D25" s="10" t="s">
        <v>7</v>
      </c>
      <c r="E25" s="10" t="s">
        <v>7</v>
      </c>
      <c r="F25" s="75" t="str">
        <f t="shared" si="1"/>
        <v>N/A</v>
      </c>
      <c r="G25" s="10" t="s">
        <v>7</v>
      </c>
      <c r="H25" s="10" t="s">
        <v>7</v>
      </c>
      <c r="I25" s="75" t="str">
        <f t="shared" si="2"/>
        <v>N/A</v>
      </c>
      <c r="J25" s="10" t="s">
        <v>7</v>
      </c>
      <c r="K25" s="10" t="s">
        <v>7</v>
      </c>
      <c r="L25" s="75" t="str">
        <f t="shared" si="3"/>
        <v>N/A</v>
      </c>
      <c r="M25" s="10">
        <v>52746</v>
      </c>
      <c r="N25" s="10">
        <v>32670.34</v>
      </c>
      <c r="O25" s="75">
        <f t="shared" si="4"/>
        <v>0.61938990634360902</v>
      </c>
      <c r="P25" s="10">
        <v>61020</v>
      </c>
      <c r="Q25" s="10">
        <v>44901.092999999957</v>
      </c>
      <c r="R25" s="75">
        <f t="shared" si="0"/>
        <v>0.73584223205506316</v>
      </c>
      <c r="S25" s="78"/>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row>
    <row r="26" spans="1:63" x14ac:dyDescent="0.25">
      <c r="A26" s="19" t="s">
        <v>24</v>
      </c>
      <c r="B26" s="18" t="s">
        <v>25</v>
      </c>
      <c r="C26" s="18" t="s">
        <v>26</v>
      </c>
      <c r="D26" s="10">
        <v>44866</v>
      </c>
      <c r="E26" s="10">
        <v>50986</v>
      </c>
      <c r="F26" s="75">
        <f t="shared" si="1"/>
        <v>1.1364061873133331</v>
      </c>
      <c r="G26" s="10">
        <v>44866</v>
      </c>
      <c r="H26" s="10">
        <v>49936</v>
      </c>
      <c r="I26" s="75">
        <f t="shared" si="2"/>
        <v>1.1130031649801631</v>
      </c>
      <c r="J26" s="10">
        <v>44866</v>
      </c>
      <c r="K26" s="10">
        <v>47743.939053000002</v>
      </c>
      <c r="L26" s="75">
        <f t="shared" si="3"/>
        <v>1.0641452113627246</v>
      </c>
      <c r="M26" s="10">
        <v>49266</v>
      </c>
      <c r="N26" s="10">
        <v>45795.209000000235</v>
      </c>
      <c r="O26" s="75">
        <f t="shared" si="4"/>
        <v>0.92954997361263825</v>
      </c>
      <c r="P26" s="10">
        <v>49266</v>
      </c>
      <c r="Q26" s="10">
        <v>43307</v>
      </c>
      <c r="R26" s="75">
        <f t="shared" si="0"/>
        <v>0.87904437137173708</v>
      </c>
      <c r="S26" s="78"/>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row>
    <row r="27" spans="1:63" x14ac:dyDescent="0.25">
      <c r="A27" s="19" t="s">
        <v>27</v>
      </c>
      <c r="B27" s="18" t="s">
        <v>25</v>
      </c>
      <c r="C27" s="18" t="s">
        <v>28</v>
      </c>
      <c r="D27" s="10">
        <v>94519</v>
      </c>
      <c r="E27" s="10">
        <v>86254</v>
      </c>
      <c r="F27" s="75">
        <f t="shared" si="1"/>
        <v>0.91255726361895495</v>
      </c>
      <c r="G27" s="10">
        <v>94519</v>
      </c>
      <c r="H27" s="10">
        <v>89014</v>
      </c>
      <c r="I27" s="75">
        <f t="shared" si="2"/>
        <v>0.94175774182968508</v>
      </c>
      <c r="J27" s="10">
        <v>94339</v>
      </c>
      <c r="K27" s="10">
        <v>97903.688292999534</v>
      </c>
      <c r="L27" s="75">
        <f t="shared" si="3"/>
        <v>1.037785945293034</v>
      </c>
      <c r="M27" s="10">
        <v>106337</v>
      </c>
      <c r="N27" s="10">
        <v>94460.127000000022</v>
      </c>
      <c r="O27" s="75">
        <f t="shared" si="4"/>
        <v>0.88830912100209736</v>
      </c>
      <c r="P27" s="10">
        <v>106337</v>
      </c>
      <c r="Q27" s="10">
        <v>77850</v>
      </c>
      <c r="R27" s="75">
        <f t="shared" si="0"/>
        <v>0.73210641639316509</v>
      </c>
      <c r="S27" s="78"/>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row>
    <row r="28" spans="1:63" x14ac:dyDescent="0.25">
      <c r="A28" s="19" t="s">
        <v>29</v>
      </c>
      <c r="B28" s="18" t="s">
        <v>25</v>
      </c>
      <c r="C28" s="18" t="s">
        <v>30</v>
      </c>
      <c r="D28" s="10">
        <v>94317</v>
      </c>
      <c r="E28" s="10">
        <v>79803</v>
      </c>
      <c r="F28" s="75">
        <f t="shared" si="1"/>
        <v>0.84611469830465347</v>
      </c>
      <c r="G28" s="10">
        <v>94317</v>
      </c>
      <c r="H28" s="10">
        <v>78776</v>
      </c>
      <c r="I28" s="75">
        <f t="shared" si="2"/>
        <v>0.83522588716774282</v>
      </c>
      <c r="J28" s="10">
        <v>94317</v>
      </c>
      <c r="K28" s="10">
        <v>81996.230367000142</v>
      </c>
      <c r="L28" s="75">
        <f t="shared" si="3"/>
        <v>0.86936851646044877</v>
      </c>
      <c r="M28" s="10">
        <v>79880</v>
      </c>
      <c r="N28" s="10">
        <v>84441.590999999986</v>
      </c>
      <c r="O28" s="75">
        <f t="shared" si="4"/>
        <v>1.057105545818728</v>
      </c>
      <c r="P28" s="10">
        <v>79880</v>
      </c>
      <c r="Q28" s="10">
        <v>65531</v>
      </c>
      <c r="R28" s="75">
        <f t="shared" si="0"/>
        <v>0.82036805207811714</v>
      </c>
      <c r="S28" s="78"/>
      <c r="T28" s="26"/>
      <c r="U28" s="26"/>
      <c r="V28" s="26"/>
      <c r="W28" s="26"/>
      <c r="X28" s="26"/>
      <c r="Y28" s="26"/>
      <c r="Z28" s="26"/>
      <c r="AA28" s="42"/>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row>
    <row r="29" spans="1:63" x14ac:dyDescent="0.25">
      <c r="A29" s="19" t="s">
        <v>31</v>
      </c>
      <c r="B29" s="18" t="s">
        <v>25</v>
      </c>
      <c r="C29" s="18" t="s">
        <v>32</v>
      </c>
      <c r="D29" s="10">
        <v>9660</v>
      </c>
      <c r="E29" s="10">
        <v>0</v>
      </c>
      <c r="F29" s="75">
        <f t="shared" si="1"/>
        <v>0</v>
      </c>
      <c r="G29" s="10">
        <v>9660</v>
      </c>
      <c r="H29" s="10">
        <v>6783</v>
      </c>
      <c r="I29" s="75">
        <f t="shared" si="2"/>
        <v>0.70217391304347831</v>
      </c>
      <c r="J29" s="10">
        <v>13490</v>
      </c>
      <c r="K29" s="10">
        <v>15790.687356959035</v>
      </c>
      <c r="L29" s="75">
        <f t="shared" si="3"/>
        <v>1.1705476172690168</v>
      </c>
      <c r="M29" s="10">
        <v>11912</v>
      </c>
      <c r="N29" s="10">
        <v>16591.383226400001</v>
      </c>
      <c r="O29" s="75">
        <f t="shared" si="4"/>
        <v>1.3928293507723306</v>
      </c>
      <c r="P29" s="10">
        <v>11912</v>
      </c>
      <c r="Q29" s="10">
        <v>13911</v>
      </c>
      <c r="R29" s="75">
        <f t="shared" si="0"/>
        <v>1.167813969106783</v>
      </c>
      <c r="S29" s="78"/>
      <c r="T29" s="26"/>
      <c r="U29" s="26"/>
      <c r="V29" s="26"/>
      <c r="W29" s="26"/>
      <c r="X29" s="26"/>
      <c r="Y29" s="26"/>
      <c r="Z29" s="26"/>
      <c r="AA29" s="42"/>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row>
    <row r="30" spans="1:63" x14ac:dyDescent="0.25">
      <c r="A30" s="19" t="s">
        <v>33</v>
      </c>
      <c r="B30" s="18" t="s">
        <v>25</v>
      </c>
      <c r="C30" s="18" t="s">
        <v>34</v>
      </c>
      <c r="D30" s="10">
        <v>13515</v>
      </c>
      <c r="E30" s="10">
        <v>10801</v>
      </c>
      <c r="F30" s="75">
        <f t="shared" si="1"/>
        <v>0.79918608953015169</v>
      </c>
      <c r="G30" s="10">
        <v>13515</v>
      </c>
      <c r="H30" s="10">
        <v>10865</v>
      </c>
      <c r="I30" s="75">
        <f t="shared" si="2"/>
        <v>0.80392156862745101</v>
      </c>
      <c r="J30" s="10">
        <v>13515</v>
      </c>
      <c r="K30" s="10">
        <v>11378.137066440004</v>
      </c>
      <c r="L30" s="75">
        <f t="shared" si="3"/>
        <v>0.84188953506770281</v>
      </c>
      <c r="M30" s="10">
        <v>11871</v>
      </c>
      <c r="N30" s="10" t="s">
        <v>7</v>
      </c>
      <c r="O30" s="75" t="str">
        <f t="shared" si="4"/>
        <v>N/A</v>
      </c>
      <c r="P30" s="10">
        <v>11871</v>
      </c>
      <c r="Q30" s="10">
        <v>10030</v>
      </c>
      <c r="R30" s="75">
        <f t="shared" si="0"/>
        <v>0.84491618229298293</v>
      </c>
      <c r="S30" s="78"/>
      <c r="T30" s="26"/>
      <c r="U30" s="26"/>
      <c r="V30" s="26"/>
      <c r="W30" s="26"/>
      <c r="X30" s="26"/>
      <c r="Y30" s="26"/>
      <c r="Z30" s="26"/>
      <c r="AA30" s="42"/>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row>
    <row r="31" spans="1:63" x14ac:dyDescent="0.25">
      <c r="A31" s="19" t="s">
        <v>35</v>
      </c>
      <c r="B31" s="18" t="s">
        <v>25</v>
      </c>
      <c r="C31" s="18" t="s">
        <v>36</v>
      </c>
      <c r="D31" s="10" t="s">
        <v>7</v>
      </c>
      <c r="E31" s="10" t="s">
        <v>7</v>
      </c>
      <c r="F31" s="75" t="str">
        <f t="shared" si="1"/>
        <v>N/A</v>
      </c>
      <c r="G31" s="10">
        <v>102037</v>
      </c>
      <c r="H31" s="10">
        <v>63448</v>
      </c>
      <c r="I31" s="75">
        <f t="shared" si="2"/>
        <v>0.62181365583072812</v>
      </c>
      <c r="J31" s="10">
        <v>101947</v>
      </c>
      <c r="K31" s="10">
        <v>115528.08518599976</v>
      </c>
      <c r="L31" s="75">
        <f t="shared" si="3"/>
        <v>1.1332171146379959</v>
      </c>
      <c r="M31" s="10">
        <v>90920</v>
      </c>
      <c r="N31" s="10">
        <v>103791.42000000001</v>
      </c>
      <c r="O31" s="75">
        <f t="shared" si="4"/>
        <v>1.1415686317641884</v>
      </c>
      <c r="P31" s="10">
        <v>90920</v>
      </c>
      <c r="Q31" s="10">
        <v>100885</v>
      </c>
      <c r="R31" s="75">
        <f t="shared" si="0"/>
        <v>1.1096018477782665</v>
      </c>
      <c r="S31" s="78"/>
      <c r="T31" s="26"/>
      <c r="U31" s="26"/>
      <c r="V31" s="26"/>
      <c r="W31" s="42"/>
      <c r="X31" s="42"/>
      <c r="Y31" s="42"/>
      <c r="Z31" s="42"/>
      <c r="AA31" s="42"/>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row>
    <row r="32" spans="1:63" x14ac:dyDescent="0.25">
      <c r="A32" s="19" t="s">
        <v>37</v>
      </c>
      <c r="B32" s="18" t="s">
        <v>25</v>
      </c>
      <c r="C32" s="18" t="s">
        <v>38</v>
      </c>
      <c r="D32" s="10">
        <v>48503</v>
      </c>
      <c r="E32" s="10">
        <v>45204</v>
      </c>
      <c r="F32" s="75">
        <f t="shared" si="1"/>
        <v>0.93198358864400144</v>
      </c>
      <c r="G32" s="10">
        <v>48503</v>
      </c>
      <c r="H32" s="10">
        <v>53450</v>
      </c>
      <c r="I32" s="75">
        <f t="shared" si="2"/>
        <v>1.1019936911118899</v>
      </c>
      <c r="J32" s="10">
        <v>41963</v>
      </c>
      <c r="K32" s="10">
        <v>57136.876527999688</v>
      </c>
      <c r="L32" s="75">
        <f t="shared" si="3"/>
        <v>1.361601328027064</v>
      </c>
      <c r="M32" s="10">
        <v>59411</v>
      </c>
      <c r="N32" s="10">
        <v>55675.921000000002</v>
      </c>
      <c r="O32" s="75">
        <f t="shared" si="4"/>
        <v>0.93713152446516645</v>
      </c>
      <c r="P32" s="10">
        <v>59411</v>
      </c>
      <c r="Q32" s="10">
        <v>46677</v>
      </c>
      <c r="R32" s="75">
        <f t="shared" si="0"/>
        <v>0.78566258773627784</v>
      </c>
      <c r="S32" s="78"/>
      <c r="T32" s="26"/>
      <c r="U32" s="26"/>
      <c r="V32" s="26"/>
      <c r="W32" s="42"/>
      <c r="X32" s="42"/>
      <c r="Y32" s="42"/>
      <c r="Z32" s="42"/>
      <c r="AA32" s="42"/>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row>
    <row r="33" spans="1:63" x14ac:dyDescent="0.25">
      <c r="A33" s="19" t="s">
        <v>39</v>
      </c>
      <c r="B33" s="18" t="s">
        <v>25</v>
      </c>
      <c r="C33" s="18" t="s">
        <v>40</v>
      </c>
      <c r="D33" s="10" t="s">
        <v>7</v>
      </c>
      <c r="E33" s="10" t="s">
        <v>7</v>
      </c>
      <c r="F33" s="75" t="str">
        <f t="shared" si="1"/>
        <v>N/A</v>
      </c>
      <c r="G33" s="10">
        <v>31632</v>
      </c>
      <c r="H33" s="10">
        <v>14201</v>
      </c>
      <c r="I33" s="75">
        <f t="shared" si="2"/>
        <v>0.44894410723318157</v>
      </c>
      <c r="J33" s="10">
        <v>27367</v>
      </c>
      <c r="K33" s="10">
        <v>22143.021286000025</v>
      </c>
      <c r="L33" s="75">
        <f t="shared" si="3"/>
        <v>0.80911394328936403</v>
      </c>
      <c r="M33" s="10">
        <v>22961</v>
      </c>
      <c r="N33" s="10">
        <v>22275.765999999974</v>
      </c>
      <c r="O33" s="75">
        <f t="shared" si="4"/>
        <v>0.97015661338791748</v>
      </c>
      <c r="P33" s="10">
        <v>22961</v>
      </c>
      <c r="Q33" s="10">
        <v>17138</v>
      </c>
      <c r="R33" s="75">
        <f t="shared" si="0"/>
        <v>0.74639606288924698</v>
      </c>
      <c r="S33" s="78"/>
      <c r="T33" s="26"/>
      <c r="U33" s="26"/>
      <c r="V33" s="26"/>
      <c r="W33" s="42"/>
      <c r="X33" s="42"/>
      <c r="Y33" s="42"/>
      <c r="Z33" s="42"/>
      <c r="AA33" s="42"/>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row>
    <row r="34" spans="1:63" x14ac:dyDescent="0.25">
      <c r="A34" s="19" t="s">
        <v>41</v>
      </c>
      <c r="B34" s="18" t="s">
        <v>25</v>
      </c>
      <c r="C34" s="18" t="s">
        <v>42</v>
      </c>
      <c r="D34" s="10">
        <v>3207.5915499999983</v>
      </c>
      <c r="E34" s="10">
        <v>3201.67</v>
      </c>
      <c r="F34" s="75">
        <f t="shared" si="1"/>
        <v>0.99815389524891407</v>
      </c>
      <c r="G34" s="10">
        <v>3207.5915500000001</v>
      </c>
      <c r="H34" s="10">
        <v>2827</v>
      </c>
      <c r="I34" s="75">
        <f t="shared" si="2"/>
        <v>0.88134662906192029</v>
      </c>
      <c r="J34" s="10">
        <v>2032</v>
      </c>
      <c r="K34" s="10">
        <v>2850.232802554001</v>
      </c>
      <c r="L34" s="75">
        <f t="shared" si="3"/>
        <v>1.4026736233041344</v>
      </c>
      <c r="M34" s="10">
        <v>2032</v>
      </c>
      <c r="N34" s="10">
        <v>2808.6073384660003</v>
      </c>
      <c r="O34" s="75">
        <f t="shared" si="4"/>
        <v>1.382188650819882</v>
      </c>
      <c r="P34" s="10">
        <v>2032</v>
      </c>
      <c r="Q34" s="10">
        <v>2681</v>
      </c>
      <c r="R34" s="75">
        <f t="shared" si="0"/>
        <v>1.3193897637795275</v>
      </c>
      <c r="S34" s="78"/>
      <c r="T34" s="26"/>
      <c r="U34" s="26"/>
      <c r="V34" s="26"/>
      <c r="W34" s="42"/>
      <c r="X34" s="42"/>
      <c r="Y34" s="42"/>
      <c r="Z34" s="42"/>
      <c r="AA34" s="42"/>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row>
    <row r="35" spans="1:63" x14ac:dyDescent="0.25">
      <c r="A35" s="19" t="s">
        <v>43</v>
      </c>
      <c r="B35" s="18" t="s">
        <v>25</v>
      </c>
      <c r="C35" s="18" t="s">
        <v>44</v>
      </c>
      <c r="D35" s="10">
        <v>6654</v>
      </c>
      <c r="E35" s="10">
        <v>7285</v>
      </c>
      <c r="F35" s="75">
        <f t="shared" si="1"/>
        <v>1.0948301773369402</v>
      </c>
      <c r="G35" s="10">
        <v>6654</v>
      </c>
      <c r="H35" s="10">
        <v>6669</v>
      </c>
      <c r="I35" s="75">
        <f t="shared" si="2"/>
        <v>1.0022542831379622</v>
      </c>
      <c r="J35" s="10">
        <v>6654</v>
      </c>
      <c r="K35" s="10">
        <v>7893.3678357260069</v>
      </c>
      <c r="L35" s="75">
        <f t="shared" si="3"/>
        <v>1.186259067587317</v>
      </c>
      <c r="M35" s="10">
        <v>6139</v>
      </c>
      <c r="N35" s="10">
        <v>7704.1865164269893</v>
      </c>
      <c r="O35" s="75">
        <f t="shared" si="4"/>
        <v>1.254957894840689</v>
      </c>
      <c r="P35" s="10">
        <v>6139</v>
      </c>
      <c r="Q35" s="10">
        <v>6566</v>
      </c>
      <c r="R35" s="75">
        <f t="shared" si="0"/>
        <v>1.0695553021664765</v>
      </c>
      <c r="S35" s="78"/>
      <c r="T35" s="26"/>
      <c r="U35" s="26"/>
      <c r="V35" s="26"/>
      <c r="W35" s="26"/>
      <c r="X35" s="26"/>
      <c r="Y35" s="42"/>
      <c r="Z35" s="42"/>
      <c r="AA35" s="42"/>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row>
    <row r="36" spans="1:63" x14ac:dyDescent="0.25">
      <c r="A36" s="19" t="s">
        <v>45</v>
      </c>
      <c r="B36" s="18" t="s">
        <v>25</v>
      </c>
      <c r="C36" s="18" t="s">
        <v>46</v>
      </c>
      <c r="D36" s="10">
        <v>892</v>
      </c>
      <c r="E36" s="10">
        <v>587</v>
      </c>
      <c r="F36" s="75">
        <f t="shared" si="1"/>
        <v>0.65807174887892372</v>
      </c>
      <c r="G36" s="10">
        <v>892</v>
      </c>
      <c r="H36" s="10">
        <v>446</v>
      </c>
      <c r="I36" s="75">
        <f t="shared" si="2"/>
        <v>0.5</v>
      </c>
      <c r="J36" s="10">
        <v>892</v>
      </c>
      <c r="K36" s="10">
        <v>799.86061233799808</v>
      </c>
      <c r="L36" s="75">
        <f t="shared" si="3"/>
        <v>0.89670472235201582</v>
      </c>
      <c r="M36" s="10">
        <v>892</v>
      </c>
      <c r="N36" s="10">
        <v>678.73956372600037</v>
      </c>
      <c r="O36" s="75">
        <f t="shared" si="4"/>
        <v>0.76091879341479862</v>
      </c>
      <c r="P36" s="10">
        <v>892</v>
      </c>
      <c r="Q36" s="10">
        <v>725</v>
      </c>
      <c r="R36" s="75">
        <f t="shared" si="0"/>
        <v>0.81278026905829592</v>
      </c>
      <c r="S36" s="78"/>
      <c r="T36" s="26"/>
      <c r="U36" s="26"/>
      <c r="V36" s="26"/>
      <c r="W36" s="26"/>
      <c r="X36" s="26"/>
      <c r="Y36" s="42"/>
      <c r="Z36" s="42"/>
      <c r="AA36" s="42"/>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row>
    <row r="37" spans="1:63" x14ac:dyDescent="0.25">
      <c r="A37" s="19" t="s">
        <v>47</v>
      </c>
      <c r="B37" s="18" t="s">
        <v>25</v>
      </c>
      <c r="C37" s="18" t="s">
        <v>48</v>
      </c>
      <c r="D37" s="10">
        <v>12961</v>
      </c>
      <c r="E37" s="10">
        <v>11755</v>
      </c>
      <c r="F37" s="75">
        <f t="shared" si="1"/>
        <v>0.9069516241030785</v>
      </c>
      <c r="G37" s="10">
        <v>12961</v>
      </c>
      <c r="H37" s="10">
        <v>11823</v>
      </c>
      <c r="I37" s="75">
        <f t="shared" si="2"/>
        <v>0.91219813286011886</v>
      </c>
      <c r="J37" s="10">
        <v>12961</v>
      </c>
      <c r="K37" s="10">
        <v>12129.531316172044</v>
      </c>
      <c r="L37" s="75">
        <f t="shared" si="3"/>
        <v>0.93584841572193844</v>
      </c>
      <c r="M37" s="10">
        <v>14873</v>
      </c>
      <c r="N37" s="10">
        <v>12387.803596477959</v>
      </c>
      <c r="O37" s="75">
        <f t="shared" si="4"/>
        <v>0.83290550638593153</v>
      </c>
      <c r="P37" s="10">
        <v>14873</v>
      </c>
      <c r="Q37" s="10">
        <v>11018</v>
      </c>
      <c r="R37" s="75">
        <f t="shared" si="0"/>
        <v>0.74080548645195998</v>
      </c>
      <c r="S37" s="78"/>
      <c r="T37" s="26"/>
      <c r="U37" s="26"/>
      <c r="V37" s="26"/>
      <c r="W37" s="26"/>
      <c r="X37" s="26"/>
      <c r="Y37" s="42"/>
      <c r="Z37" s="42"/>
      <c r="AA37" s="42"/>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row>
    <row r="38" spans="1:63" x14ac:dyDescent="0.25">
      <c r="A38" s="19" t="s">
        <v>49</v>
      </c>
      <c r="B38" s="18" t="s">
        <v>25</v>
      </c>
      <c r="C38" s="18" t="s">
        <v>50</v>
      </c>
      <c r="D38" s="10">
        <v>273</v>
      </c>
      <c r="E38" s="10">
        <v>83</v>
      </c>
      <c r="F38" s="75">
        <f t="shared" si="1"/>
        <v>0.304029304029304</v>
      </c>
      <c r="G38" s="10">
        <v>273</v>
      </c>
      <c r="H38" s="10">
        <v>50</v>
      </c>
      <c r="I38" s="75">
        <f t="shared" si="2"/>
        <v>0.18315018315018314</v>
      </c>
      <c r="J38" s="10">
        <v>273</v>
      </c>
      <c r="K38" s="10">
        <v>98.274158702999657</v>
      </c>
      <c r="L38" s="75">
        <f t="shared" si="3"/>
        <v>0.35997860330769105</v>
      </c>
      <c r="M38" s="10">
        <v>273</v>
      </c>
      <c r="N38" s="10">
        <v>39.902934391999977</v>
      </c>
      <c r="O38" s="75">
        <f t="shared" si="4"/>
        <v>0.14616459484249075</v>
      </c>
      <c r="P38" s="10">
        <v>273</v>
      </c>
      <c r="Q38" s="10">
        <v>0</v>
      </c>
      <c r="R38" s="75">
        <f t="shared" si="0"/>
        <v>0</v>
      </c>
      <c r="S38" s="78"/>
      <c r="T38" s="26"/>
      <c r="U38" s="26"/>
      <c r="V38" s="26"/>
      <c r="W38" s="26"/>
      <c r="X38" s="26"/>
      <c r="Y38" s="42"/>
      <c r="Z38" s="42"/>
      <c r="AA38" s="42"/>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row>
    <row r="39" spans="1:63" x14ac:dyDescent="0.25">
      <c r="A39" s="19" t="s">
        <v>51</v>
      </c>
      <c r="B39" s="18" t="s">
        <v>25</v>
      </c>
      <c r="C39" s="18" t="s">
        <v>52</v>
      </c>
      <c r="D39" s="10">
        <v>10553</v>
      </c>
      <c r="E39" s="10">
        <v>11701</v>
      </c>
      <c r="F39" s="75">
        <f t="shared" si="1"/>
        <v>1.1087842319719512</v>
      </c>
      <c r="G39" s="10">
        <v>10553</v>
      </c>
      <c r="H39" s="10">
        <v>12472</v>
      </c>
      <c r="I39" s="75">
        <f t="shared" si="2"/>
        <v>1.1818440253956222</v>
      </c>
      <c r="J39" s="10">
        <v>10553</v>
      </c>
      <c r="K39" s="10">
        <v>13076.80174616001</v>
      </c>
      <c r="L39" s="75">
        <f t="shared" si="3"/>
        <v>1.2391549081929318</v>
      </c>
      <c r="M39" s="10">
        <v>13379</v>
      </c>
      <c r="N39" s="10">
        <v>12420.750466213956</v>
      </c>
      <c r="O39" s="75">
        <f t="shared" si="4"/>
        <v>0.92837659512773418</v>
      </c>
      <c r="P39" s="10">
        <v>13379</v>
      </c>
      <c r="Q39" s="10">
        <v>12312</v>
      </c>
      <c r="R39" s="75">
        <f t="shared" si="0"/>
        <v>0.92024815008595562</v>
      </c>
      <c r="S39" s="78"/>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row>
    <row r="40" spans="1:63" x14ac:dyDescent="0.25">
      <c r="A40" s="19" t="s">
        <v>53</v>
      </c>
      <c r="B40" s="18" t="s">
        <v>25</v>
      </c>
      <c r="C40" s="18" t="s">
        <v>54</v>
      </c>
      <c r="D40" s="10">
        <v>22078</v>
      </c>
      <c r="E40" s="10">
        <v>18384</v>
      </c>
      <c r="F40" s="75">
        <f t="shared" si="1"/>
        <v>0.83268411993840019</v>
      </c>
      <c r="G40" s="10">
        <v>22078</v>
      </c>
      <c r="H40" s="10">
        <v>18149</v>
      </c>
      <c r="I40" s="75">
        <f t="shared" si="2"/>
        <v>0.8220400398586829</v>
      </c>
      <c r="J40" s="10">
        <v>22078</v>
      </c>
      <c r="K40" s="10">
        <v>19080.391767514906</v>
      </c>
      <c r="L40" s="75">
        <f t="shared" si="3"/>
        <v>0.86422645925876007</v>
      </c>
      <c r="M40" s="10">
        <v>19543</v>
      </c>
      <c r="N40" s="10">
        <v>16807.008528097864</v>
      </c>
      <c r="O40" s="75">
        <f t="shared" si="4"/>
        <v>0.86000145976041875</v>
      </c>
      <c r="P40" s="10">
        <v>19543</v>
      </c>
      <c r="Q40" s="10">
        <v>17968</v>
      </c>
      <c r="R40" s="75">
        <f t="shared" si="0"/>
        <v>0.91940848385611218</v>
      </c>
      <c r="S40" s="78"/>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row>
    <row r="41" spans="1:63" x14ac:dyDescent="0.25">
      <c r="A41" s="19" t="s">
        <v>55</v>
      </c>
      <c r="B41" s="18" t="s">
        <v>25</v>
      </c>
      <c r="C41" s="18" t="s">
        <v>56</v>
      </c>
      <c r="D41" s="10">
        <v>10177</v>
      </c>
      <c r="E41" s="10">
        <v>11631</v>
      </c>
      <c r="F41" s="75">
        <f t="shared" si="1"/>
        <v>1.1428711801120173</v>
      </c>
      <c r="G41" s="10">
        <v>10177</v>
      </c>
      <c r="H41" s="10">
        <v>12097</v>
      </c>
      <c r="I41" s="75">
        <f t="shared" si="2"/>
        <v>1.1886607055124301</v>
      </c>
      <c r="J41" s="10">
        <v>10177</v>
      </c>
      <c r="K41" s="10">
        <v>13489.322716197976</v>
      </c>
      <c r="L41" s="75">
        <f t="shared" si="3"/>
        <v>1.3254714273556034</v>
      </c>
      <c r="M41" s="10">
        <v>11535</v>
      </c>
      <c r="N41" s="10">
        <v>13276.441356369029</v>
      </c>
      <c r="O41" s="75">
        <f t="shared" si="4"/>
        <v>1.1509702086145668</v>
      </c>
      <c r="P41" s="10">
        <v>11535</v>
      </c>
      <c r="Q41" s="10">
        <v>11646</v>
      </c>
      <c r="R41" s="75">
        <f t="shared" si="0"/>
        <v>1.0096228868660597</v>
      </c>
      <c r="S41" s="78"/>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row>
    <row r="42" spans="1:63" x14ac:dyDescent="0.25">
      <c r="A42" s="19" t="s">
        <v>57</v>
      </c>
      <c r="B42" s="18" t="s">
        <v>25</v>
      </c>
      <c r="C42" s="18" t="s">
        <v>58</v>
      </c>
      <c r="D42" s="10">
        <v>12135</v>
      </c>
      <c r="E42" s="10">
        <v>9498</v>
      </c>
      <c r="F42" s="75">
        <f t="shared" si="1"/>
        <v>0.78269468479604454</v>
      </c>
      <c r="G42" s="10">
        <v>12135</v>
      </c>
      <c r="H42" s="10">
        <v>9836</v>
      </c>
      <c r="I42" s="75">
        <f t="shared" si="2"/>
        <v>0.81054800164812524</v>
      </c>
      <c r="J42" s="10">
        <v>12135</v>
      </c>
      <c r="K42" s="10">
        <v>10160.809835455038</v>
      </c>
      <c r="L42" s="75">
        <f t="shared" si="3"/>
        <v>0.83731436633333645</v>
      </c>
      <c r="M42" s="10">
        <v>10524</v>
      </c>
      <c r="N42" s="10">
        <v>10171.660545460025</v>
      </c>
      <c r="O42" s="75">
        <f t="shared" si="4"/>
        <v>0.96652038630368919</v>
      </c>
      <c r="P42" s="10">
        <v>10524</v>
      </c>
      <c r="Q42" s="10">
        <v>9216</v>
      </c>
      <c r="R42" s="75">
        <f t="shared" si="0"/>
        <v>0.87571265678449262</v>
      </c>
      <c r="S42" s="78"/>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row>
    <row r="43" spans="1:63" x14ac:dyDescent="0.25">
      <c r="A43" s="19" t="s">
        <v>59</v>
      </c>
      <c r="B43" s="18" t="s">
        <v>25</v>
      </c>
      <c r="C43" s="18" t="s">
        <v>60</v>
      </c>
      <c r="D43" s="10">
        <v>6191</v>
      </c>
      <c r="E43" s="10">
        <v>5332</v>
      </c>
      <c r="F43" s="75">
        <f t="shared" si="1"/>
        <v>0.86125020190599255</v>
      </c>
      <c r="G43" s="10">
        <v>6191</v>
      </c>
      <c r="H43" s="10">
        <v>5404</v>
      </c>
      <c r="I43" s="75">
        <f t="shared" si="2"/>
        <v>0.87287998707801651</v>
      </c>
      <c r="J43" s="10">
        <v>6191</v>
      </c>
      <c r="K43" s="10">
        <v>5907.1144135669992</v>
      </c>
      <c r="L43" s="75">
        <f t="shared" si="3"/>
        <v>0.95414543911597471</v>
      </c>
      <c r="M43" s="10">
        <v>5779</v>
      </c>
      <c r="N43" s="10">
        <v>6069.8244036349815</v>
      </c>
      <c r="O43" s="75">
        <f t="shared" si="4"/>
        <v>1.0503243474017965</v>
      </c>
      <c r="P43" s="10">
        <v>5779</v>
      </c>
      <c r="Q43" s="10">
        <v>4930</v>
      </c>
      <c r="R43" s="75">
        <f t="shared" si="0"/>
        <v>0.85308876968333625</v>
      </c>
      <c r="S43" s="78"/>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row>
    <row r="44" spans="1:63" x14ac:dyDescent="0.25">
      <c r="A44" s="19" t="s">
        <v>61</v>
      </c>
      <c r="B44" s="18" t="s">
        <v>25</v>
      </c>
      <c r="C44" s="18" t="s">
        <v>62</v>
      </c>
      <c r="D44" s="10">
        <v>10438</v>
      </c>
      <c r="E44" s="10">
        <v>11501</v>
      </c>
      <c r="F44" s="75">
        <f t="shared" si="1"/>
        <v>1.1018394328415406</v>
      </c>
      <c r="G44" s="10">
        <v>10438</v>
      </c>
      <c r="H44" s="10">
        <v>10220</v>
      </c>
      <c r="I44" s="75">
        <f t="shared" si="2"/>
        <v>0.97911477294500859</v>
      </c>
      <c r="J44" s="10">
        <v>10438</v>
      </c>
      <c r="K44" s="10">
        <v>12605.848166180005</v>
      </c>
      <c r="L44" s="75">
        <f t="shared" si="3"/>
        <v>1.2076880787679638</v>
      </c>
      <c r="M44" s="10">
        <v>11874</v>
      </c>
      <c r="N44" s="10">
        <v>12980.560346457987</v>
      </c>
      <c r="O44" s="75">
        <f t="shared" si="4"/>
        <v>1.0931918769124127</v>
      </c>
      <c r="P44" s="10">
        <v>11874</v>
      </c>
      <c r="Q44" s="10">
        <v>11031</v>
      </c>
      <c r="R44" s="75">
        <f t="shared" si="0"/>
        <v>0.92900454775138963</v>
      </c>
      <c r="S44" s="78"/>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row>
    <row r="45" spans="1:63" x14ac:dyDescent="0.25">
      <c r="A45" s="19" t="s">
        <v>63</v>
      </c>
      <c r="B45" s="18" t="s">
        <v>25</v>
      </c>
      <c r="C45" s="18" t="s">
        <v>64</v>
      </c>
      <c r="D45" s="10">
        <v>11809</v>
      </c>
      <c r="E45" s="10">
        <v>11947</v>
      </c>
      <c r="F45" s="75">
        <f t="shared" si="1"/>
        <v>1.0116860022017105</v>
      </c>
      <c r="G45" s="10">
        <v>11809</v>
      </c>
      <c r="H45" s="10">
        <v>12318</v>
      </c>
      <c r="I45" s="75">
        <f t="shared" si="2"/>
        <v>1.0431027182657295</v>
      </c>
      <c r="J45" s="10">
        <v>11809</v>
      </c>
      <c r="K45" s="10">
        <v>13136.430116592972</v>
      </c>
      <c r="L45" s="75">
        <f t="shared" si="3"/>
        <v>1.1124083425008868</v>
      </c>
      <c r="M45" s="10">
        <v>14626</v>
      </c>
      <c r="N45" s="10">
        <v>13719.047716605983</v>
      </c>
      <c r="O45" s="75">
        <f t="shared" si="4"/>
        <v>0.93799040862887895</v>
      </c>
      <c r="P45" s="10">
        <v>14626</v>
      </c>
      <c r="Q45" s="10">
        <v>10675</v>
      </c>
      <c r="R45" s="75">
        <f t="shared" si="0"/>
        <v>0.72986462464105017</v>
      </c>
      <c r="S45" s="78"/>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row>
    <row r="46" spans="1:63" x14ac:dyDescent="0.25">
      <c r="A46" s="19" t="s">
        <v>65</v>
      </c>
      <c r="B46" s="18" t="s">
        <v>25</v>
      </c>
      <c r="C46" s="18" t="s">
        <v>66</v>
      </c>
      <c r="D46" s="10">
        <v>12463</v>
      </c>
      <c r="E46" s="10">
        <v>11305</v>
      </c>
      <c r="F46" s="75">
        <f t="shared" si="1"/>
        <v>0.90708497151568646</v>
      </c>
      <c r="G46" s="10">
        <v>12463</v>
      </c>
      <c r="H46" s="10">
        <v>11675</v>
      </c>
      <c r="I46" s="75">
        <f t="shared" si="2"/>
        <v>0.93677284762898183</v>
      </c>
      <c r="J46" s="10">
        <v>12463</v>
      </c>
      <c r="K46" s="10">
        <v>11858.381686356974</v>
      </c>
      <c r="L46" s="75">
        <f t="shared" si="3"/>
        <v>0.95148693623982783</v>
      </c>
      <c r="M46" s="10">
        <v>11394</v>
      </c>
      <c r="N46" s="10">
        <v>12277.502146530995</v>
      </c>
      <c r="O46" s="75">
        <f t="shared" si="4"/>
        <v>1.0775409993444791</v>
      </c>
      <c r="P46" s="10">
        <v>11394</v>
      </c>
      <c r="Q46" s="10">
        <v>10847</v>
      </c>
      <c r="R46" s="75">
        <f t="shared" si="0"/>
        <v>0.9519922766368264</v>
      </c>
      <c r="S46" s="78"/>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row>
    <row r="47" spans="1:63" x14ac:dyDescent="0.25">
      <c r="A47" s="19" t="s">
        <v>67</v>
      </c>
      <c r="B47" s="18" t="s">
        <v>25</v>
      </c>
      <c r="C47" s="18" t="s">
        <v>68</v>
      </c>
      <c r="D47" s="10">
        <v>22832</v>
      </c>
      <c r="E47" s="10">
        <v>24294</v>
      </c>
      <c r="F47" s="75">
        <f t="shared" si="1"/>
        <v>1.0640329362298528</v>
      </c>
      <c r="G47" s="10">
        <v>22832</v>
      </c>
      <c r="H47" s="10">
        <v>23786</v>
      </c>
      <c r="I47" s="75">
        <f t="shared" si="2"/>
        <v>1.0417834618079889</v>
      </c>
      <c r="J47" s="10">
        <v>22832</v>
      </c>
      <c r="K47" s="10">
        <v>25976.223407758003</v>
      </c>
      <c r="L47" s="75">
        <f t="shared" si="3"/>
        <v>1.1377112564715313</v>
      </c>
      <c r="M47" s="10">
        <v>22396</v>
      </c>
      <c r="N47" s="10">
        <v>25965.038307866034</v>
      </c>
      <c r="O47" s="75">
        <f t="shared" si="4"/>
        <v>1.1593605245519751</v>
      </c>
      <c r="P47" s="10">
        <v>22396</v>
      </c>
      <c r="Q47" s="10">
        <v>23060</v>
      </c>
      <c r="R47" s="75">
        <f t="shared" si="0"/>
        <v>1.0296481514556171</v>
      </c>
      <c r="S47" s="78"/>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row>
    <row r="48" spans="1:63" x14ac:dyDescent="0.25">
      <c r="A48" s="19" t="s">
        <v>69</v>
      </c>
      <c r="B48" s="18" t="s">
        <v>25</v>
      </c>
      <c r="C48" s="18" t="s">
        <v>70</v>
      </c>
      <c r="D48" s="10">
        <v>4415</v>
      </c>
      <c r="E48" s="10">
        <v>4657</v>
      </c>
      <c r="F48" s="75">
        <f t="shared" si="1"/>
        <v>1.0548131370328426</v>
      </c>
      <c r="G48" s="10">
        <v>4415</v>
      </c>
      <c r="H48" s="10">
        <v>4732</v>
      </c>
      <c r="I48" s="75">
        <f t="shared" si="2"/>
        <v>1.0718006795016988</v>
      </c>
      <c r="J48" s="10">
        <v>4415</v>
      </c>
      <c r="K48" s="10">
        <v>5211.267753562006</v>
      </c>
      <c r="L48" s="75">
        <f t="shared" si="3"/>
        <v>1.1803550970695371</v>
      </c>
      <c r="M48" s="10">
        <v>4954</v>
      </c>
      <c r="N48" s="10">
        <v>5025.0415142569991</v>
      </c>
      <c r="O48" s="75">
        <f t="shared" si="4"/>
        <v>1.0143402329949534</v>
      </c>
      <c r="P48" s="10">
        <v>4954</v>
      </c>
      <c r="Q48" s="10">
        <v>4267</v>
      </c>
      <c r="R48" s="75">
        <f t="shared" si="0"/>
        <v>0.86132418247880504</v>
      </c>
      <c r="S48" s="78"/>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row>
    <row r="49" spans="1:63" x14ac:dyDescent="0.25">
      <c r="A49" s="19" t="s">
        <v>71</v>
      </c>
      <c r="B49" s="18" t="s">
        <v>72</v>
      </c>
      <c r="C49" s="18" t="s">
        <v>73</v>
      </c>
      <c r="D49" s="10">
        <v>24882.396244459975</v>
      </c>
      <c r="E49" s="10">
        <v>22427.969999999998</v>
      </c>
      <c r="F49" s="75">
        <f t="shared" si="1"/>
        <v>0.90135892779995208</v>
      </c>
      <c r="G49" s="10">
        <v>24881.333333333332</v>
      </c>
      <c r="H49" s="10">
        <v>23072.867999999995</v>
      </c>
      <c r="I49" s="75">
        <f t="shared" si="2"/>
        <v>0.92731638175874809</v>
      </c>
      <c r="J49" s="10">
        <v>24881.333333333332</v>
      </c>
      <c r="K49" s="10">
        <v>24133.55</v>
      </c>
      <c r="L49" s="75">
        <f t="shared" si="3"/>
        <v>0.96994601039601314</v>
      </c>
      <c r="M49" s="10">
        <v>24881</v>
      </c>
      <c r="N49" s="10">
        <v>23149.771000000001</v>
      </c>
      <c r="O49" s="75">
        <f t="shared" si="4"/>
        <v>0.93041963747437806</v>
      </c>
      <c r="P49" s="10">
        <v>25873</v>
      </c>
      <c r="Q49" s="10">
        <v>21292.52700000014</v>
      </c>
      <c r="R49" s="75">
        <f t="shared" si="0"/>
        <v>0.8229632048854072</v>
      </c>
      <c r="S49" s="78"/>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row>
    <row r="50" spans="1:63" x14ac:dyDescent="0.25">
      <c r="A50" s="19" t="s">
        <v>74</v>
      </c>
      <c r="B50" s="18" t="s">
        <v>72</v>
      </c>
      <c r="C50" s="18" t="s">
        <v>75</v>
      </c>
      <c r="D50" s="10">
        <v>100028.85821497203</v>
      </c>
      <c r="E50" s="10">
        <v>82154.569999999992</v>
      </c>
      <c r="F50" s="75">
        <f t="shared" si="1"/>
        <v>0.82130868497410614</v>
      </c>
      <c r="G50" s="10">
        <v>100028.85821497203</v>
      </c>
      <c r="H50" s="10">
        <v>83476.23000000004</v>
      </c>
      <c r="I50" s="75">
        <f t="shared" si="2"/>
        <v>0.83452147199962301</v>
      </c>
      <c r="J50" s="10">
        <v>100028.85821497203</v>
      </c>
      <c r="K50" s="10">
        <v>88674.17</v>
      </c>
      <c r="L50" s="75">
        <f t="shared" si="3"/>
        <v>0.88648587600020712</v>
      </c>
      <c r="M50" s="10">
        <v>89933</v>
      </c>
      <c r="N50" s="10">
        <v>87057.919999999998</v>
      </c>
      <c r="O50" s="75">
        <f t="shared" si="4"/>
        <v>0.9680308674235264</v>
      </c>
      <c r="P50" s="10">
        <v>93013</v>
      </c>
      <c r="Q50" s="10">
        <v>78707.38999999981</v>
      </c>
      <c r="R50" s="75">
        <f t="shared" si="0"/>
        <v>0.84619773580036994</v>
      </c>
      <c r="S50" s="78"/>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row>
    <row r="51" spans="1:63" x14ac:dyDescent="0.25">
      <c r="A51" s="19" t="s">
        <v>76</v>
      </c>
      <c r="B51" s="18" t="s">
        <v>72</v>
      </c>
      <c r="C51" s="18" t="s">
        <v>77</v>
      </c>
      <c r="D51" s="10">
        <v>78642.673521850898</v>
      </c>
      <c r="E51" s="10">
        <v>67220.19</v>
      </c>
      <c r="F51" s="75">
        <f t="shared" si="1"/>
        <v>0.85475463879445612</v>
      </c>
      <c r="G51" s="10">
        <v>78456.880623393314</v>
      </c>
      <c r="H51" s="10">
        <v>67355.255624999962</v>
      </c>
      <c r="I51" s="75">
        <f t="shared" si="2"/>
        <v>0.85850030092729424</v>
      </c>
      <c r="J51" s="10">
        <v>78456.880623393314</v>
      </c>
      <c r="K51" s="10">
        <v>68256.98</v>
      </c>
      <c r="L51" s="75">
        <f t="shared" si="3"/>
        <v>0.86999354878312563</v>
      </c>
      <c r="M51" s="10">
        <v>78678</v>
      </c>
      <c r="N51" s="10">
        <v>66958.39</v>
      </c>
      <c r="O51" s="75">
        <f t="shared" si="4"/>
        <v>0.85104336663362057</v>
      </c>
      <c r="P51" s="10">
        <v>79173</v>
      </c>
      <c r="Q51" s="10">
        <v>55014.2758593748</v>
      </c>
      <c r="R51" s="75">
        <f t="shared" si="0"/>
        <v>0.69486157982361163</v>
      </c>
      <c r="S51" s="78"/>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row>
    <row r="52" spans="1:63" x14ac:dyDescent="0.25">
      <c r="A52" s="19" t="s">
        <v>78</v>
      </c>
      <c r="B52" s="18" t="s">
        <v>72</v>
      </c>
      <c r="C52" s="18" t="s">
        <v>79</v>
      </c>
      <c r="D52" s="10">
        <v>25033.333338527998</v>
      </c>
      <c r="E52" s="10">
        <v>22487.77</v>
      </c>
      <c r="F52" s="75">
        <f t="shared" si="1"/>
        <v>0.89831304908123433</v>
      </c>
      <c r="G52" s="10">
        <v>25033.333338527998</v>
      </c>
      <c r="H52" s="10">
        <v>23890.167029999997</v>
      </c>
      <c r="I52" s="75">
        <f t="shared" si="2"/>
        <v>0.95433423535456263</v>
      </c>
      <c r="J52" s="10">
        <v>25033.333338527998</v>
      </c>
      <c r="K52" s="10">
        <v>16666.21</v>
      </c>
      <c r="L52" s="75">
        <f t="shared" si="3"/>
        <v>0.66576071890312627</v>
      </c>
      <c r="M52" s="10">
        <v>25033</v>
      </c>
      <c r="N52" s="10">
        <v>21954.55</v>
      </c>
      <c r="O52" s="75">
        <f t="shared" si="4"/>
        <v>0.87702432788718887</v>
      </c>
      <c r="P52" s="10">
        <v>26681</v>
      </c>
      <c r="Q52" s="10">
        <v>18258.291450000004</v>
      </c>
      <c r="R52" s="75">
        <f t="shared" si="0"/>
        <v>0.68431810839173957</v>
      </c>
      <c r="S52" s="78"/>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row>
    <row r="53" spans="1:63" x14ac:dyDescent="0.25">
      <c r="A53" s="19" t="s">
        <v>80</v>
      </c>
      <c r="B53" s="18" t="s">
        <v>72</v>
      </c>
      <c r="C53" s="18" t="s">
        <v>81</v>
      </c>
      <c r="D53" s="10">
        <v>132464.35663119433</v>
      </c>
      <c r="E53" s="10">
        <v>117382.43000000001</v>
      </c>
      <c r="F53" s="75">
        <f t="shared" si="1"/>
        <v>0.88614351049025786</v>
      </c>
      <c r="G53" s="10">
        <v>132433.33333333331</v>
      </c>
      <c r="H53" s="10">
        <v>99402.942999999999</v>
      </c>
      <c r="I53" s="75">
        <f t="shared" si="2"/>
        <v>0.75058854517996487</v>
      </c>
      <c r="J53" s="10">
        <v>132433.33333333331</v>
      </c>
      <c r="K53" s="10">
        <v>122317.26999999999</v>
      </c>
      <c r="L53" s="75">
        <f t="shared" si="3"/>
        <v>0.92361391895293232</v>
      </c>
      <c r="M53" s="10">
        <v>132433</v>
      </c>
      <c r="N53" s="10">
        <v>121642.95</v>
      </c>
      <c r="O53" s="75">
        <f t="shared" si="4"/>
        <v>0.91852446142577759</v>
      </c>
      <c r="P53" s="10">
        <v>130776</v>
      </c>
      <c r="Q53" s="10">
        <v>107792.49699999913</v>
      </c>
      <c r="R53" s="75">
        <f t="shared" si="0"/>
        <v>0.82425289808526891</v>
      </c>
      <c r="S53" s="78"/>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row>
    <row r="54" spans="1:63" x14ac:dyDescent="0.25">
      <c r="A54" s="19" t="s">
        <v>82</v>
      </c>
      <c r="B54" s="18" t="s">
        <v>72</v>
      </c>
      <c r="C54" s="18" t="s">
        <v>83</v>
      </c>
      <c r="D54" s="10">
        <v>18324.949844897645</v>
      </c>
      <c r="E54" s="10">
        <v>15552.45</v>
      </c>
      <c r="F54" s="75">
        <f t="shared" si="1"/>
        <v>0.84870355071287618</v>
      </c>
      <c r="G54" s="10">
        <v>18333.333325879998</v>
      </c>
      <c r="H54" s="10">
        <v>15868.541000000001</v>
      </c>
      <c r="I54" s="75">
        <f t="shared" si="2"/>
        <v>0.86555678217007015</v>
      </c>
      <c r="J54" s="10">
        <v>18333.333325879998</v>
      </c>
      <c r="K54" s="10">
        <v>16264.720000000001</v>
      </c>
      <c r="L54" s="75">
        <f t="shared" si="3"/>
        <v>0.88716654581521914</v>
      </c>
      <c r="M54" s="10">
        <v>18333</v>
      </c>
      <c r="N54" s="10">
        <v>15546.33</v>
      </c>
      <c r="O54" s="75">
        <f t="shared" si="4"/>
        <v>0.84799705449189988</v>
      </c>
      <c r="P54" s="10">
        <v>17585</v>
      </c>
      <c r="Q54" s="10">
        <v>14176.013999999981</v>
      </c>
      <c r="R54" s="75">
        <f t="shared" si="0"/>
        <v>0.80614239408586752</v>
      </c>
      <c r="S54" s="78"/>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row>
    <row r="55" spans="1:63" x14ac:dyDescent="0.25">
      <c r="A55" s="19" t="s">
        <v>566</v>
      </c>
      <c r="B55" s="18" t="s">
        <v>72</v>
      </c>
      <c r="C55" s="18" t="s">
        <v>84</v>
      </c>
      <c r="D55" s="10">
        <v>87870.129876509105</v>
      </c>
      <c r="E55" s="10">
        <v>80304.63</v>
      </c>
      <c r="F55" s="75">
        <f t="shared" si="1"/>
        <v>0.91390134637172493</v>
      </c>
      <c r="G55" s="10">
        <v>88198.319999999992</v>
      </c>
      <c r="H55" s="10">
        <v>76745.260000000024</v>
      </c>
      <c r="I55" s="75">
        <f t="shared" si="2"/>
        <v>0.87014423857506618</v>
      </c>
      <c r="J55" s="10">
        <v>88199</v>
      </c>
      <c r="K55" s="10">
        <v>81457.47</v>
      </c>
      <c r="L55" s="75">
        <f t="shared" si="3"/>
        <v>0.92356455288608719</v>
      </c>
      <c r="M55" s="10">
        <v>88199</v>
      </c>
      <c r="N55" s="10">
        <v>85425.75</v>
      </c>
      <c r="O55" s="75">
        <f t="shared" si="4"/>
        <v>0.96855689973809223</v>
      </c>
      <c r="P55" s="10">
        <v>89744</v>
      </c>
      <c r="Q55" s="10">
        <v>74336.059999999925</v>
      </c>
      <c r="R55" s="75">
        <f t="shared" si="0"/>
        <v>0.82831231057229371</v>
      </c>
      <c r="S55" s="78"/>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row>
    <row r="56" spans="1:63" x14ac:dyDescent="0.25">
      <c r="A56" s="19" t="s">
        <v>567</v>
      </c>
      <c r="B56" s="18" t="s">
        <v>72</v>
      </c>
      <c r="C56" s="18" t="s">
        <v>85</v>
      </c>
      <c r="D56" s="10">
        <v>24896.536798344241</v>
      </c>
      <c r="E56" s="10">
        <v>22631</v>
      </c>
      <c r="F56" s="75">
        <f t="shared" si="1"/>
        <v>0.90900192999956075</v>
      </c>
      <c r="G56" s="10">
        <v>24590.399999999998</v>
      </c>
      <c r="H56" s="10">
        <v>21612.298000000003</v>
      </c>
      <c r="I56" s="75">
        <f t="shared" si="2"/>
        <v>0.87889168130652628</v>
      </c>
      <c r="J56" s="10">
        <v>24590</v>
      </c>
      <c r="K56" s="10">
        <v>21943.510000000002</v>
      </c>
      <c r="L56" s="75">
        <f t="shared" si="3"/>
        <v>0.89237535583570571</v>
      </c>
      <c r="M56" s="10">
        <v>24590</v>
      </c>
      <c r="N56" s="10">
        <v>22559.84</v>
      </c>
      <c r="O56" s="75">
        <f t="shared" si="4"/>
        <v>0.91743960959739734</v>
      </c>
      <c r="P56" s="10">
        <v>23245</v>
      </c>
      <c r="Q56" s="10">
        <v>18039.361000000059</v>
      </c>
      <c r="R56" s="75">
        <f t="shared" si="0"/>
        <v>0.77605338782534128</v>
      </c>
      <c r="S56" s="78"/>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row>
    <row r="57" spans="1:63" x14ac:dyDescent="0.25">
      <c r="A57" s="19" t="s">
        <v>86</v>
      </c>
      <c r="B57" s="18" t="s">
        <v>72</v>
      </c>
      <c r="C57" s="18" t="s">
        <v>87</v>
      </c>
      <c r="D57" s="10">
        <v>99449.777404283464</v>
      </c>
      <c r="E57" s="10">
        <v>91182.23</v>
      </c>
      <c r="F57" s="75">
        <f t="shared" si="1"/>
        <v>0.91686711001197907</v>
      </c>
      <c r="G57" s="10">
        <v>99500.000008426636</v>
      </c>
      <c r="H57" s="10">
        <v>91182.502999999997</v>
      </c>
      <c r="I57" s="75">
        <f t="shared" si="2"/>
        <v>0.91640706524902282</v>
      </c>
      <c r="J57" s="10">
        <v>99500</v>
      </c>
      <c r="K57" s="10">
        <v>93786.37000000001</v>
      </c>
      <c r="L57" s="75">
        <f t="shared" si="3"/>
        <v>0.94257658291457291</v>
      </c>
      <c r="M57" s="10">
        <v>99500</v>
      </c>
      <c r="N57" s="10">
        <v>95178.53</v>
      </c>
      <c r="O57" s="75">
        <f t="shared" si="4"/>
        <v>0.95656814070351759</v>
      </c>
      <c r="P57" s="10">
        <v>103444</v>
      </c>
      <c r="Q57" s="10">
        <v>85438.084999999875</v>
      </c>
      <c r="R57" s="75">
        <f t="shared" si="0"/>
        <v>0.82593562700591505</v>
      </c>
      <c r="S57" s="78"/>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row>
    <row r="58" spans="1:63" x14ac:dyDescent="0.25">
      <c r="A58" s="19" t="s">
        <v>88</v>
      </c>
      <c r="B58" s="18" t="s">
        <v>72</v>
      </c>
      <c r="C58" s="18" t="s">
        <v>89</v>
      </c>
      <c r="D58" s="10">
        <v>16957.326478149098</v>
      </c>
      <c r="E58" s="10">
        <v>14724.42</v>
      </c>
      <c r="F58" s="75">
        <f t="shared" si="1"/>
        <v>0.86832202110241963</v>
      </c>
      <c r="G58" s="10">
        <v>17185.792898457588</v>
      </c>
      <c r="H58" s="10">
        <v>14754.008374999996</v>
      </c>
      <c r="I58" s="75">
        <f t="shared" si="2"/>
        <v>0.85850030092729424</v>
      </c>
      <c r="J58" s="10">
        <v>17185.792898457588</v>
      </c>
      <c r="K58" s="10">
        <v>14951.53</v>
      </c>
      <c r="L58" s="75">
        <f t="shared" si="3"/>
        <v>0.86999360974156092</v>
      </c>
      <c r="M58" s="10">
        <v>16965</v>
      </c>
      <c r="N58" s="10">
        <v>14437.9</v>
      </c>
      <c r="O58" s="75">
        <f t="shared" si="4"/>
        <v>0.85104037724727377</v>
      </c>
      <c r="P58" s="10">
        <v>17343</v>
      </c>
      <c r="Q58" s="10">
        <v>12050.74614062496</v>
      </c>
      <c r="R58" s="75">
        <f t="shared" si="0"/>
        <v>0.69484784296978375</v>
      </c>
      <c r="S58" s="78"/>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row>
    <row r="59" spans="1:63" x14ac:dyDescent="0.25">
      <c r="A59" s="19" t="s">
        <v>90</v>
      </c>
      <c r="B59" s="18" t="s">
        <v>72</v>
      </c>
      <c r="C59" s="18" t="s">
        <v>91</v>
      </c>
      <c r="D59" s="10">
        <v>36091.999999999993</v>
      </c>
      <c r="E59" s="10">
        <v>33077.74</v>
      </c>
      <c r="F59" s="75">
        <f t="shared" si="1"/>
        <v>0.9164839853707194</v>
      </c>
      <c r="G59" s="10">
        <v>36091.999999999993</v>
      </c>
      <c r="H59" s="10">
        <v>32139.524999999994</v>
      </c>
      <c r="I59" s="75">
        <f t="shared" si="2"/>
        <v>0.89048888950459937</v>
      </c>
      <c r="J59" s="10">
        <v>36091.999999999993</v>
      </c>
      <c r="K59" s="10">
        <v>24782.269999999997</v>
      </c>
      <c r="L59" s="75">
        <f t="shared" si="3"/>
        <v>0.68664163803612999</v>
      </c>
      <c r="M59" s="10">
        <v>36092</v>
      </c>
      <c r="N59" s="10">
        <v>32063.89</v>
      </c>
      <c r="O59" s="75">
        <f t="shared" si="4"/>
        <v>0.88839327274742319</v>
      </c>
      <c r="P59" s="10">
        <v>35574</v>
      </c>
      <c r="Q59" s="10">
        <v>26493.069999999927</v>
      </c>
      <c r="R59" s="75">
        <f t="shared" si="0"/>
        <v>0.74473126440658699</v>
      </c>
      <c r="S59" s="78"/>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row>
    <row r="60" spans="1:63" x14ac:dyDescent="0.25">
      <c r="A60" s="19" t="s">
        <v>92</v>
      </c>
      <c r="B60" s="18" t="s">
        <v>72</v>
      </c>
      <c r="C60" s="18" t="s">
        <v>93</v>
      </c>
      <c r="D60" s="10">
        <v>67255.951672210023</v>
      </c>
      <c r="E60" s="10">
        <v>61207.360000000001</v>
      </c>
      <c r="F60" s="75">
        <f t="shared" si="1"/>
        <v>0.91006607561380648</v>
      </c>
      <c r="G60" s="10">
        <v>67240</v>
      </c>
      <c r="H60" s="10">
        <v>61732.096999999994</v>
      </c>
      <c r="I60" s="75">
        <f t="shared" si="2"/>
        <v>0.91808591612135626</v>
      </c>
      <c r="J60" s="10">
        <v>67240</v>
      </c>
      <c r="K60" s="10">
        <v>63998.18</v>
      </c>
      <c r="L60" s="75">
        <f t="shared" si="3"/>
        <v>0.95178732897085072</v>
      </c>
      <c r="M60" s="10">
        <v>67240</v>
      </c>
      <c r="N60" s="10">
        <v>65156.22</v>
      </c>
      <c r="O60" s="75">
        <f t="shared" si="4"/>
        <v>0.96900981558596078</v>
      </c>
      <c r="P60" s="10">
        <v>68711</v>
      </c>
      <c r="Q60" s="10">
        <v>56062.914999999834</v>
      </c>
      <c r="R60" s="75">
        <f t="shared" si="0"/>
        <v>0.81592343292922287</v>
      </c>
      <c r="S60" s="78"/>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row>
    <row r="61" spans="1:63" x14ac:dyDescent="0.25">
      <c r="A61" s="19" t="s">
        <v>94</v>
      </c>
      <c r="B61" s="18" t="s">
        <v>72</v>
      </c>
      <c r="C61" s="18" t="s">
        <v>95</v>
      </c>
      <c r="D61" s="10">
        <v>313497.36917717598</v>
      </c>
      <c r="E61" s="10">
        <v>184768.7</v>
      </c>
      <c r="F61" s="75">
        <f t="shared" si="1"/>
        <v>0.58937878963691159</v>
      </c>
      <c r="G61" s="10">
        <v>313442.66666666704</v>
      </c>
      <c r="H61" s="10">
        <v>212966.60999999993</v>
      </c>
      <c r="I61" s="75">
        <f t="shared" si="2"/>
        <v>0.67944358776937308</v>
      </c>
      <c r="J61" s="10">
        <v>251358.61799915787</v>
      </c>
      <c r="K61" s="10">
        <v>257641.75</v>
      </c>
      <c r="L61" s="75">
        <f t="shared" si="3"/>
        <v>1.0249966842229503</v>
      </c>
      <c r="M61" s="10">
        <v>298873</v>
      </c>
      <c r="N61" s="10">
        <v>269888.96999999997</v>
      </c>
      <c r="O61" s="75">
        <f t="shared" si="4"/>
        <v>0.90302225359935484</v>
      </c>
      <c r="P61" s="10">
        <v>310418</v>
      </c>
      <c r="Q61" s="10">
        <v>229229.41999999952</v>
      </c>
      <c r="R61" s="75">
        <f t="shared" si="0"/>
        <v>0.73845402006326799</v>
      </c>
      <c r="S61" s="78"/>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row>
    <row r="62" spans="1:63" ht="17.25" x14ac:dyDescent="0.25">
      <c r="A62" s="19" t="s">
        <v>613</v>
      </c>
      <c r="B62" s="18" t="s">
        <v>72</v>
      </c>
      <c r="C62" s="18" t="s">
        <v>97</v>
      </c>
      <c r="D62" s="10" t="s">
        <v>7</v>
      </c>
      <c r="E62" s="10" t="s">
        <v>7</v>
      </c>
      <c r="F62" s="75" t="str">
        <f t="shared" si="1"/>
        <v>N/A</v>
      </c>
      <c r="G62" s="10">
        <v>25482.042640830015</v>
      </c>
      <c r="H62" s="10">
        <v>33365.046000000017</v>
      </c>
      <c r="I62" s="75">
        <f t="shared" si="2"/>
        <v>1.3093552377366728</v>
      </c>
      <c r="J62" s="10">
        <v>57554</v>
      </c>
      <c r="K62" s="10">
        <v>53416.31</v>
      </c>
      <c r="L62" s="75">
        <f t="shared" si="3"/>
        <v>0.92810769016923234</v>
      </c>
      <c r="M62" s="10">
        <v>59491</v>
      </c>
      <c r="N62" s="10">
        <v>50466.732000000004</v>
      </c>
      <c r="O62" s="75">
        <f t="shared" si="4"/>
        <v>0.84830868534736348</v>
      </c>
      <c r="P62" s="10">
        <v>56292</v>
      </c>
      <c r="Q62" s="10">
        <v>47610.49700000009</v>
      </c>
      <c r="R62" s="75">
        <f t="shared" si="0"/>
        <v>0.84577732182193011</v>
      </c>
      <c r="S62" s="78"/>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row>
    <row r="63" spans="1:63" ht="17.25" x14ac:dyDescent="0.25">
      <c r="A63" s="19" t="s">
        <v>614</v>
      </c>
      <c r="B63" s="18" t="s">
        <v>72</v>
      </c>
      <c r="C63" s="18" t="s">
        <v>602</v>
      </c>
      <c r="D63" s="10" t="s">
        <v>7</v>
      </c>
      <c r="E63" s="10" t="s">
        <v>7</v>
      </c>
      <c r="F63" s="75" t="str">
        <f t="shared" si="1"/>
        <v>N/A</v>
      </c>
      <c r="G63" s="10">
        <v>98739.999999999985</v>
      </c>
      <c r="H63" s="10">
        <v>2473.720000000003</v>
      </c>
      <c r="I63" s="75">
        <f t="shared" si="2"/>
        <v>2.5052866113024139E-2</v>
      </c>
      <c r="J63" s="10">
        <v>96152</v>
      </c>
      <c r="K63" s="10">
        <v>86020.77</v>
      </c>
      <c r="L63" s="75">
        <f t="shared" si="3"/>
        <v>0.89463318495715127</v>
      </c>
      <c r="M63" s="10">
        <v>98740</v>
      </c>
      <c r="N63" s="10">
        <v>84120.81</v>
      </c>
      <c r="O63" s="75">
        <f t="shared" si="4"/>
        <v>0.85194257646343929</v>
      </c>
      <c r="P63" s="10">
        <v>100457</v>
      </c>
      <c r="Q63" s="10">
        <v>71660.989999999903</v>
      </c>
      <c r="R63" s="75">
        <f t="shared" si="0"/>
        <v>0.7133498909981375</v>
      </c>
      <c r="S63" s="78"/>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row>
    <row r="64" spans="1:63" x14ac:dyDescent="0.25">
      <c r="A64" s="19" t="s">
        <v>99</v>
      </c>
      <c r="B64" s="18" t="s">
        <v>100</v>
      </c>
      <c r="C64" s="18" t="s">
        <v>101</v>
      </c>
      <c r="D64" s="10">
        <v>116267</v>
      </c>
      <c r="E64" s="10">
        <v>94913</v>
      </c>
      <c r="F64" s="75">
        <f t="shared" si="1"/>
        <v>0.81633653573240905</v>
      </c>
      <c r="G64" s="10">
        <v>116267</v>
      </c>
      <c r="H64" s="10">
        <v>93488</v>
      </c>
      <c r="I64" s="75">
        <f t="shared" si="2"/>
        <v>0.80408026353135453</v>
      </c>
      <c r="J64" s="10">
        <v>110155.16</v>
      </c>
      <c r="K64" s="10">
        <v>102903</v>
      </c>
      <c r="L64" s="75">
        <f t="shared" si="3"/>
        <v>0.93416413720428526</v>
      </c>
      <c r="M64" s="10">
        <v>110155</v>
      </c>
      <c r="N64" s="10">
        <v>103274</v>
      </c>
      <c r="O64" s="75">
        <f t="shared" si="4"/>
        <v>0.93753347555716948</v>
      </c>
      <c r="P64" s="10">
        <v>110376</v>
      </c>
      <c r="Q64" s="10">
        <v>89766</v>
      </c>
      <c r="R64" s="75">
        <f t="shared" si="0"/>
        <v>0.81327462491846059</v>
      </c>
      <c r="S64" s="78"/>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row>
    <row r="65" spans="1:63" x14ac:dyDescent="0.25">
      <c r="A65" s="19" t="s">
        <v>102</v>
      </c>
      <c r="B65" s="18" t="s">
        <v>103</v>
      </c>
      <c r="C65" s="18" t="s">
        <v>104</v>
      </c>
      <c r="D65" s="10">
        <v>6118</v>
      </c>
      <c r="E65" s="10">
        <v>4406.3</v>
      </c>
      <c r="F65" s="75">
        <f t="shared" si="1"/>
        <v>0.72021902582543318</v>
      </c>
      <c r="G65" s="10">
        <v>6681</v>
      </c>
      <c r="H65" s="10">
        <v>4113.17</v>
      </c>
      <c r="I65" s="75">
        <f t="shared" si="2"/>
        <v>0.61565184852566979</v>
      </c>
      <c r="J65" s="10">
        <v>6641</v>
      </c>
      <c r="K65" s="10">
        <v>4000.431</v>
      </c>
      <c r="L65" s="75">
        <f t="shared" si="3"/>
        <v>0.60238382773678667</v>
      </c>
      <c r="M65" s="10">
        <v>6675</v>
      </c>
      <c r="N65" s="10">
        <v>4679.3850000000002</v>
      </c>
      <c r="O65" s="75">
        <f t="shared" si="4"/>
        <v>0.70103146067415734</v>
      </c>
      <c r="P65" s="10">
        <v>6622</v>
      </c>
      <c r="Q65" s="10">
        <v>3837.5460000000003</v>
      </c>
      <c r="R65" s="75">
        <f t="shared" si="0"/>
        <v>0.57951464814255516</v>
      </c>
      <c r="S65" s="78"/>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row>
    <row r="66" spans="1:63" x14ac:dyDescent="0.25">
      <c r="A66" s="19" t="s">
        <v>105</v>
      </c>
      <c r="B66" s="18" t="s">
        <v>103</v>
      </c>
      <c r="C66" s="18" t="s">
        <v>106</v>
      </c>
      <c r="D66" s="10">
        <v>112966</v>
      </c>
      <c r="E66" s="10">
        <v>117419.18000000001</v>
      </c>
      <c r="F66" s="75">
        <f t="shared" si="1"/>
        <v>1.0394205336118834</v>
      </c>
      <c r="G66" s="10">
        <v>123300</v>
      </c>
      <c r="H66" s="10">
        <v>113431.53</v>
      </c>
      <c r="I66" s="75">
        <f t="shared" si="2"/>
        <v>0.91996374695863747</v>
      </c>
      <c r="J66" s="10">
        <v>122553</v>
      </c>
      <c r="K66" s="10">
        <v>110134.47</v>
      </c>
      <c r="L66" s="75">
        <f t="shared" si="3"/>
        <v>0.89866808646055174</v>
      </c>
      <c r="M66" s="10">
        <v>123188</v>
      </c>
      <c r="N66" s="10">
        <v>122586.52</v>
      </c>
      <c r="O66" s="75">
        <f t="shared" si="4"/>
        <v>0.99511738156313934</v>
      </c>
      <c r="P66" s="10">
        <v>122218</v>
      </c>
      <c r="Q66" s="10">
        <v>108223.22399999999</v>
      </c>
      <c r="R66" s="75">
        <f t="shared" si="0"/>
        <v>0.8854933315878184</v>
      </c>
      <c r="S66" s="78"/>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row>
    <row r="67" spans="1:63" x14ac:dyDescent="0.25">
      <c r="A67" s="19" t="s">
        <v>107</v>
      </c>
      <c r="B67" s="18" t="s">
        <v>108</v>
      </c>
      <c r="C67" s="18" t="s">
        <v>109</v>
      </c>
      <c r="D67" s="10" t="s">
        <v>7</v>
      </c>
      <c r="E67" s="10" t="s">
        <v>7</v>
      </c>
      <c r="F67" s="75" t="str">
        <f t="shared" si="1"/>
        <v>N/A</v>
      </c>
      <c r="G67" s="10" t="s">
        <v>7</v>
      </c>
      <c r="H67" s="10" t="s">
        <v>7</v>
      </c>
      <c r="I67" s="75" t="str">
        <f t="shared" si="2"/>
        <v>N/A</v>
      </c>
      <c r="J67" s="10">
        <v>437.70000000000005</v>
      </c>
      <c r="K67" s="10">
        <v>503.87100000000004</v>
      </c>
      <c r="L67" s="75">
        <f t="shared" si="3"/>
        <v>1.1511788896504456</v>
      </c>
      <c r="M67" s="10">
        <v>438</v>
      </c>
      <c r="N67" s="10">
        <v>528.49199999999996</v>
      </c>
      <c r="O67" s="75">
        <f t="shared" si="4"/>
        <v>1.2066027397260273</v>
      </c>
      <c r="P67" s="10">
        <v>487</v>
      </c>
      <c r="Q67" s="10">
        <v>491.58324999999991</v>
      </c>
      <c r="R67" s="75">
        <f t="shared" si="0"/>
        <v>1.0094111909650922</v>
      </c>
      <c r="S67" s="78"/>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row>
    <row r="68" spans="1:63" x14ac:dyDescent="0.25">
      <c r="A68" s="19" t="s">
        <v>110</v>
      </c>
      <c r="B68" s="18" t="s">
        <v>108</v>
      </c>
      <c r="C68" s="18" t="s">
        <v>111</v>
      </c>
      <c r="D68" s="10" t="s">
        <v>7</v>
      </c>
      <c r="E68" s="10" t="s">
        <v>7</v>
      </c>
      <c r="F68" s="75" t="str">
        <f t="shared" si="1"/>
        <v>N/A</v>
      </c>
      <c r="G68" s="10" t="s">
        <v>7</v>
      </c>
      <c r="H68" s="10" t="s">
        <v>7</v>
      </c>
      <c r="I68" s="75" t="str">
        <f t="shared" si="2"/>
        <v>N/A</v>
      </c>
      <c r="J68" s="10">
        <v>2190</v>
      </c>
      <c r="K68" s="10">
        <v>0</v>
      </c>
      <c r="L68" s="75">
        <f t="shared" si="3"/>
        <v>0</v>
      </c>
      <c r="M68" s="10">
        <v>2190</v>
      </c>
      <c r="N68" s="10">
        <v>691.38</v>
      </c>
      <c r="O68" s="75">
        <f t="shared" si="4"/>
        <v>0.31569863013698629</v>
      </c>
      <c r="P68" s="10">
        <v>2181</v>
      </c>
      <c r="Q68" s="10">
        <v>1835.1799999999998</v>
      </c>
      <c r="R68" s="75">
        <f t="shared" si="0"/>
        <v>0.84143970655662537</v>
      </c>
      <c r="S68" s="78"/>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row>
    <row r="69" spans="1:63" ht="17.25" x14ac:dyDescent="0.25">
      <c r="A69" s="19" t="s">
        <v>615</v>
      </c>
      <c r="B69" s="18" t="s">
        <v>593</v>
      </c>
      <c r="C69" s="18" t="s">
        <v>114</v>
      </c>
      <c r="D69" s="10">
        <v>104991.22799999997</v>
      </c>
      <c r="E69" s="10">
        <v>91757.98</v>
      </c>
      <c r="F69" s="75">
        <f t="shared" si="1"/>
        <v>0.87395853680271285</v>
      </c>
      <c r="G69" s="10">
        <v>104991.228</v>
      </c>
      <c r="H69" s="10">
        <v>97115.969000000026</v>
      </c>
      <c r="I69" s="75">
        <f t="shared" si="2"/>
        <v>0.92499126688945887</v>
      </c>
      <c r="J69" s="10">
        <v>105000</v>
      </c>
      <c r="K69" s="10">
        <v>96675.102650000001</v>
      </c>
      <c r="L69" s="75">
        <f t="shared" si="3"/>
        <v>0.92071526333333331</v>
      </c>
      <c r="M69" s="10">
        <v>116053</v>
      </c>
      <c r="N69" s="10">
        <v>97427.23</v>
      </c>
      <c r="O69" s="75">
        <f t="shared" si="4"/>
        <v>0.83950634623835663</v>
      </c>
      <c r="P69" s="10">
        <v>97718</v>
      </c>
      <c r="Q69" s="10">
        <v>92283.284999999785</v>
      </c>
      <c r="R69" s="75">
        <f t="shared" si="0"/>
        <v>0.94438368570785103</v>
      </c>
      <c r="S69" s="78"/>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row>
    <row r="70" spans="1:63" x14ac:dyDescent="0.25">
      <c r="A70" s="19" t="s">
        <v>115</v>
      </c>
      <c r="B70" s="18" t="s">
        <v>116</v>
      </c>
      <c r="C70" s="18" t="s">
        <v>117</v>
      </c>
      <c r="D70" s="10" t="s">
        <v>7</v>
      </c>
      <c r="E70" s="10" t="s">
        <v>7</v>
      </c>
      <c r="F70" s="75" t="str">
        <f t="shared" si="1"/>
        <v>N/A</v>
      </c>
      <c r="G70" s="10">
        <v>9700</v>
      </c>
      <c r="H70" s="10">
        <v>0</v>
      </c>
      <c r="I70" s="75">
        <f t="shared" si="2"/>
        <v>0</v>
      </c>
      <c r="J70" s="10">
        <v>30800</v>
      </c>
      <c r="K70" s="10">
        <v>26702.815999999999</v>
      </c>
      <c r="L70" s="75">
        <f t="shared" si="3"/>
        <v>0.86697454545454544</v>
      </c>
      <c r="M70" s="10">
        <v>33914</v>
      </c>
      <c r="N70" s="10">
        <v>28598.258000000002</v>
      </c>
      <c r="O70" s="75">
        <f t="shared" si="4"/>
        <v>0.8432581824615204</v>
      </c>
      <c r="P70" s="10">
        <v>33915</v>
      </c>
      <c r="Q70" s="10">
        <v>25057.521000000044</v>
      </c>
      <c r="R70" s="75">
        <f t="shared" ref="R70:R133" si="5">IFERROR(Q70/P70,"N/A")</f>
        <v>0.738832994250333</v>
      </c>
      <c r="S70" s="78"/>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row>
    <row r="71" spans="1:63" x14ac:dyDescent="0.25">
      <c r="A71" s="19" t="s">
        <v>118</v>
      </c>
      <c r="B71" s="18" t="s">
        <v>119</v>
      </c>
      <c r="C71" s="18" t="s">
        <v>120</v>
      </c>
      <c r="D71" s="10">
        <v>8789.5649999999987</v>
      </c>
      <c r="E71" s="10">
        <v>0</v>
      </c>
      <c r="F71" s="75">
        <f t="shared" ref="F71:F134" si="6">IFERROR(E71/D71,"N/A")</f>
        <v>0</v>
      </c>
      <c r="G71" s="10">
        <v>30870.048000000003</v>
      </c>
      <c r="H71" s="10">
        <v>15827.39</v>
      </c>
      <c r="I71" s="75">
        <f t="shared" ref="I71:I134" si="7">IFERROR(H71/G71,"N/A")</f>
        <v>0.51271024910618856</v>
      </c>
      <c r="J71" s="10">
        <v>32433.03</v>
      </c>
      <c r="K71" s="10">
        <v>12803.730697999999</v>
      </c>
      <c r="L71" s="75">
        <f t="shared" ref="L71:L134" si="8">IFERROR(K71/J71,"N/A")</f>
        <v>0.39477442280292652</v>
      </c>
      <c r="M71" s="10">
        <v>33145</v>
      </c>
      <c r="N71" s="10">
        <v>30141.019999999997</v>
      </c>
      <c r="O71" s="75">
        <f t="shared" ref="O71:O134" si="9">IFERROR(N71/M71,"N/A")</f>
        <v>0.90936853220696923</v>
      </c>
      <c r="P71" s="10">
        <v>33145</v>
      </c>
      <c r="Q71" s="10">
        <v>26598.309999999998</v>
      </c>
      <c r="R71" s="75">
        <f t="shared" si="5"/>
        <v>0.80248333081912804</v>
      </c>
      <c r="S71" s="78"/>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row>
    <row r="72" spans="1:63" x14ac:dyDescent="0.25">
      <c r="A72" s="19" t="s">
        <v>121</v>
      </c>
      <c r="B72" s="18" t="s">
        <v>122</v>
      </c>
      <c r="C72" s="18" t="s">
        <v>123</v>
      </c>
      <c r="D72" s="10">
        <v>10.8</v>
      </c>
      <c r="E72" s="10">
        <v>0</v>
      </c>
      <c r="F72" s="75">
        <f t="shared" si="6"/>
        <v>0</v>
      </c>
      <c r="G72" s="10" t="s">
        <v>7</v>
      </c>
      <c r="H72" s="10" t="s">
        <v>7</v>
      </c>
      <c r="I72" s="75" t="str">
        <f t="shared" si="7"/>
        <v>N/A</v>
      </c>
      <c r="J72" s="10" t="s">
        <v>7</v>
      </c>
      <c r="K72" s="10" t="s">
        <v>7</v>
      </c>
      <c r="L72" s="75" t="str">
        <f t="shared" si="8"/>
        <v>N/A</v>
      </c>
      <c r="M72" s="10" t="s">
        <v>7</v>
      </c>
      <c r="N72" s="10" t="s">
        <v>7</v>
      </c>
      <c r="O72" s="75" t="str">
        <f t="shared" si="9"/>
        <v>N/A</v>
      </c>
      <c r="P72" s="10" t="s">
        <v>7</v>
      </c>
      <c r="Q72" s="10" t="s">
        <v>7</v>
      </c>
      <c r="R72" s="75" t="str">
        <f t="shared" si="5"/>
        <v>N/A</v>
      </c>
      <c r="S72" s="78"/>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row>
    <row r="73" spans="1:63" x14ac:dyDescent="0.25">
      <c r="A73" s="19" t="s">
        <v>124</v>
      </c>
      <c r="B73" s="18" t="s">
        <v>125</v>
      </c>
      <c r="C73" s="18" t="s">
        <v>126</v>
      </c>
      <c r="D73" s="10" t="s">
        <v>7</v>
      </c>
      <c r="E73" s="10" t="s">
        <v>7</v>
      </c>
      <c r="F73" s="75" t="str">
        <f t="shared" si="6"/>
        <v>N/A</v>
      </c>
      <c r="G73" s="10">
        <v>77665.77</v>
      </c>
      <c r="H73" s="10">
        <v>0</v>
      </c>
      <c r="I73" s="75">
        <f t="shared" si="7"/>
        <v>0</v>
      </c>
      <c r="J73" s="10">
        <v>91611</v>
      </c>
      <c r="K73" s="10">
        <v>0</v>
      </c>
      <c r="L73" s="75">
        <f t="shared" si="8"/>
        <v>0</v>
      </c>
      <c r="M73" s="10">
        <v>98284</v>
      </c>
      <c r="N73" s="10">
        <v>51527.67</v>
      </c>
      <c r="O73" s="75">
        <f t="shared" si="9"/>
        <v>0.52427322860282444</v>
      </c>
      <c r="P73" s="10">
        <v>106993</v>
      </c>
      <c r="Q73" s="10">
        <v>83582.198000000004</v>
      </c>
      <c r="R73" s="75">
        <f t="shared" si="5"/>
        <v>0.78119314347667612</v>
      </c>
      <c r="S73" s="78"/>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row>
    <row r="74" spans="1:63" x14ac:dyDescent="0.25">
      <c r="A74" s="19" t="s">
        <v>127</v>
      </c>
      <c r="B74" s="18" t="s">
        <v>128</v>
      </c>
      <c r="C74" s="18" t="s">
        <v>128</v>
      </c>
      <c r="D74" s="10">
        <v>133003</v>
      </c>
      <c r="E74" s="10">
        <v>20195</v>
      </c>
      <c r="F74" s="75">
        <f t="shared" si="6"/>
        <v>0.15183868033051887</v>
      </c>
      <c r="G74" s="10">
        <v>305790.782955</v>
      </c>
      <c r="H74" s="10">
        <v>232244</v>
      </c>
      <c r="I74" s="75">
        <f t="shared" si="7"/>
        <v>0.75948659327046131</v>
      </c>
      <c r="J74" s="10">
        <v>509648</v>
      </c>
      <c r="K74" s="10">
        <v>248957.68</v>
      </c>
      <c r="L74" s="75">
        <f t="shared" si="8"/>
        <v>0.48848946724013437</v>
      </c>
      <c r="M74" s="10">
        <v>270113</v>
      </c>
      <c r="N74" s="10">
        <v>247487.56</v>
      </c>
      <c r="O74" s="75">
        <f t="shared" si="9"/>
        <v>0.91623713038617172</v>
      </c>
      <c r="P74" s="10">
        <v>277426</v>
      </c>
      <c r="Q74" s="10">
        <v>245310.33</v>
      </c>
      <c r="R74" s="75">
        <f t="shared" si="5"/>
        <v>0.88423698571871412</v>
      </c>
      <c r="S74" s="78"/>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row>
    <row r="75" spans="1:63" x14ac:dyDescent="0.25">
      <c r="A75" s="19" t="s">
        <v>129</v>
      </c>
      <c r="B75" s="18" t="s">
        <v>130</v>
      </c>
      <c r="C75" s="18" t="s">
        <v>131</v>
      </c>
      <c r="D75" s="10">
        <v>46500</v>
      </c>
      <c r="E75" s="10">
        <v>19015.759999999998</v>
      </c>
      <c r="F75" s="75">
        <f t="shared" si="6"/>
        <v>0.40894107526881718</v>
      </c>
      <c r="G75" s="10">
        <v>79198</v>
      </c>
      <c r="H75" s="10">
        <v>68982.163</v>
      </c>
      <c r="I75" s="75">
        <f t="shared" si="7"/>
        <v>0.87100890173994294</v>
      </c>
      <c r="J75" s="10">
        <v>78753</v>
      </c>
      <c r="K75" s="10">
        <v>74422.86</v>
      </c>
      <c r="L75" s="75">
        <f t="shared" si="8"/>
        <v>0.94501618985943392</v>
      </c>
      <c r="M75" s="10">
        <v>78148</v>
      </c>
      <c r="N75" s="10">
        <v>77280.94</v>
      </c>
      <c r="O75" s="75">
        <f t="shared" si="9"/>
        <v>0.98890489839791174</v>
      </c>
      <c r="P75" s="10">
        <v>77924</v>
      </c>
      <c r="Q75" s="10">
        <v>69121.592000000004</v>
      </c>
      <c r="R75" s="75">
        <f t="shared" si="5"/>
        <v>0.88703855038242396</v>
      </c>
      <c r="S75" s="78"/>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row>
    <row r="76" spans="1:63" x14ac:dyDescent="0.25">
      <c r="A76" s="19" t="s">
        <v>132</v>
      </c>
      <c r="B76" s="18" t="s">
        <v>133</v>
      </c>
      <c r="C76" s="18" t="s">
        <v>134</v>
      </c>
      <c r="D76" s="10">
        <v>8995.2000000000007</v>
      </c>
      <c r="E76" s="10">
        <v>8767.17</v>
      </c>
      <c r="F76" s="75">
        <f t="shared" si="6"/>
        <v>0.97464981323372457</v>
      </c>
      <c r="G76" s="10">
        <v>9198</v>
      </c>
      <c r="H76" s="10">
        <v>7946.4</v>
      </c>
      <c r="I76" s="75">
        <f t="shared" si="7"/>
        <v>0.86392694063926934</v>
      </c>
      <c r="J76" s="10">
        <v>9198</v>
      </c>
      <c r="K76" s="10">
        <v>10166.43693</v>
      </c>
      <c r="L76" s="75">
        <f t="shared" si="8"/>
        <v>1.1052877723418135</v>
      </c>
      <c r="M76" s="10">
        <v>9461</v>
      </c>
      <c r="N76" s="10">
        <v>10275.700556</v>
      </c>
      <c r="O76" s="75">
        <f t="shared" si="9"/>
        <v>1.0861114634816615</v>
      </c>
      <c r="P76" s="10">
        <v>10000</v>
      </c>
      <c r="Q76" s="10" t="s">
        <v>7</v>
      </c>
      <c r="R76" s="75" t="str">
        <f t="shared" si="5"/>
        <v>N/A</v>
      </c>
      <c r="S76" s="78"/>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row>
    <row r="77" spans="1:63" x14ac:dyDescent="0.25">
      <c r="A77" s="19" t="s">
        <v>135</v>
      </c>
      <c r="B77" s="18" t="s">
        <v>133</v>
      </c>
      <c r="C77" s="18" t="s">
        <v>136</v>
      </c>
      <c r="D77" s="10">
        <v>5714</v>
      </c>
      <c r="E77" s="10">
        <v>5767.08</v>
      </c>
      <c r="F77" s="75">
        <f t="shared" si="6"/>
        <v>1.0092894644732235</v>
      </c>
      <c r="G77" s="10">
        <v>5762.9</v>
      </c>
      <c r="H77" s="10">
        <v>5335.46</v>
      </c>
      <c r="I77" s="75">
        <f t="shared" si="7"/>
        <v>0.9258290096999775</v>
      </c>
      <c r="J77" s="10">
        <v>5714</v>
      </c>
      <c r="K77" s="10">
        <v>5344.8142109999999</v>
      </c>
      <c r="L77" s="75">
        <f t="shared" si="8"/>
        <v>0.93538925638781933</v>
      </c>
      <c r="M77" s="10">
        <v>5676</v>
      </c>
      <c r="N77" s="10">
        <v>5842.5098579999994</v>
      </c>
      <c r="O77" s="75">
        <f t="shared" si="9"/>
        <v>1.0293357748414376</v>
      </c>
      <c r="P77" s="10">
        <v>5000</v>
      </c>
      <c r="Q77" s="10" t="s">
        <v>7</v>
      </c>
      <c r="R77" s="75" t="str">
        <f t="shared" si="5"/>
        <v>N/A</v>
      </c>
      <c r="S77" s="78"/>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row>
    <row r="78" spans="1:63" x14ac:dyDescent="0.25">
      <c r="A78" s="19" t="s">
        <v>137</v>
      </c>
      <c r="B78" s="18" t="s">
        <v>138</v>
      </c>
      <c r="C78" s="18" t="s">
        <v>139</v>
      </c>
      <c r="D78" s="10">
        <v>219188</v>
      </c>
      <c r="E78" s="10">
        <v>189760.565</v>
      </c>
      <c r="F78" s="75">
        <f t="shared" si="6"/>
        <v>0.8657434029235177</v>
      </c>
      <c r="G78" s="10">
        <v>224846</v>
      </c>
      <c r="H78" s="10">
        <v>192660.29</v>
      </c>
      <c r="I78" s="75">
        <f t="shared" si="7"/>
        <v>0.85685442480631191</v>
      </c>
      <c r="J78" s="10">
        <v>224910</v>
      </c>
      <c r="K78" s="10">
        <v>212102.57</v>
      </c>
      <c r="L78" s="75">
        <f t="shared" si="8"/>
        <v>0.94305531101329421</v>
      </c>
      <c r="M78" s="10">
        <v>223183</v>
      </c>
      <c r="N78" s="10">
        <v>55973.120000000003</v>
      </c>
      <c r="O78" s="75">
        <f t="shared" si="9"/>
        <v>0.25079472898921512</v>
      </c>
      <c r="P78" s="10">
        <v>222542</v>
      </c>
      <c r="Q78" s="10">
        <v>178132.91</v>
      </c>
      <c r="R78" s="75">
        <f t="shared" si="5"/>
        <v>0.8004462528421602</v>
      </c>
      <c r="S78" s="78"/>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row>
    <row r="79" spans="1:63" x14ac:dyDescent="0.25">
      <c r="A79" s="19" t="s">
        <v>140</v>
      </c>
      <c r="B79" s="18" t="s">
        <v>141</v>
      </c>
      <c r="C79" s="18" t="s">
        <v>142</v>
      </c>
      <c r="D79" s="10">
        <v>336384</v>
      </c>
      <c r="E79" s="10">
        <v>322812</v>
      </c>
      <c r="F79" s="75">
        <f t="shared" si="6"/>
        <v>0.95965325342465757</v>
      </c>
      <c r="G79" s="10">
        <v>336385</v>
      </c>
      <c r="H79" s="10">
        <v>299354</v>
      </c>
      <c r="I79" s="75">
        <f t="shared" si="7"/>
        <v>0.88991482973378722</v>
      </c>
      <c r="J79" s="10">
        <v>332347.64</v>
      </c>
      <c r="K79" s="10">
        <v>278457.86</v>
      </c>
      <c r="L79" s="75">
        <f t="shared" si="8"/>
        <v>0.83785117294649658</v>
      </c>
      <c r="M79" s="10">
        <v>332347</v>
      </c>
      <c r="N79" s="10">
        <v>336354</v>
      </c>
      <c r="O79" s="75">
        <f t="shared" si="9"/>
        <v>1.0120566757034064</v>
      </c>
      <c r="P79" s="10">
        <v>336384</v>
      </c>
      <c r="Q79" s="10">
        <v>291474</v>
      </c>
      <c r="R79" s="75">
        <f t="shared" si="5"/>
        <v>0.86649186643835618</v>
      </c>
      <c r="S79" s="78"/>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row>
    <row r="80" spans="1:63" x14ac:dyDescent="0.25">
      <c r="A80" s="19" t="s">
        <v>143</v>
      </c>
      <c r="B80" s="18" t="s">
        <v>144</v>
      </c>
      <c r="C80" s="18" t="s">
        <v>145</v>
      </c>
      <c r="D80" s="10" t="s">
        <v>7</v>
      </c>
      <c r="E80" s="10" t="s">
        <v>7</v>
      </c>
      <c r="F80" s="75" t="str">
        <f t="shared" si="6"/>
        <v>N/A</v>
      </c>
      <c r="G80" s="10" t="s">
        <v>7</v>
      </c>
      <c r="H80" s="10" t="s">
        <v>7</v>
      </c>
      <c r="I80" s="75" t="str">
        <f t="shared" si="7"/>
        <v>N/A</v>
      </c>
      <c r="J80" s="10">
        <v>24327</v>
      </c>
      <c r="K80" s="10">
        <v>6992.87</v>
      </c>
      <c r="L80" s="75">
        <f t="shared" si="8"/>
        <v>0.28745303572162617</v>
      </c>
      <c r="M80" s="10">
        <v>46526</v>
      </c>
      <c r="N80" s="10">
        <v>45209.94</v>
      </c>
      <c r="O80" s="75">
        <f t="shared" si="9"/>
        <v>0.971713450543782</v>
      </c>
      <c r="P80" s="10">
        <v>59966</v>
      </c>
      <c r="Q80" s="10">
        <v>38493.129999999997</v>
      </c>
      <c r="R80" s="75">
        <f t="shared" si="5"/>
        <v>0.64191591902077838</v>
      </c>
      <c r="S80" s="78"/>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row>
    <row r="81" spans="1:63" x14ac:dyDescent="0.25">
      <c r="A81" s="19" t="s">
        <v>146</v>
      </c>
      <c r="B81" s="18" t="s">
        <v>144</v>
      </c>
      <c r="C81" s="18" t="s">
        <v>147</v>
      </c>
      <c r="D81" s="10" t="s">
        <v>7</v>
      </c>
      <c r="E81" s="10" t="s">
        <v>7</v>
      </c>
      <c r="F81" s="75" t="str">
        <f t="shared" si="6"/>
        <v>N/A</v>
      </c>
      <c r="G81" s="10">
        <v>5556.25</v>
      </c>
      <c r="H81" s="10">
        <v>0</v>
      </c>
      <c r="I81" s="75">
        <f t="shared" si="7"/>
        <v>0</v>
      </c>
      <c r="J81" s="10">
        <v>9444.16</v>
      </c>
      <c r="K81" s="10">
        <v>1593.56</v>
      </c>
      <c r="L81" s="75">
        <f t="shared" si="8"/>
        <v>0.16873496425304102</v>
      </c>
      <c r="M81" s="10">
        <v>12672</v>
      </c>
      <c r="N81" s="10">
        <v>10762.43</v>
      </c>
      <c r="O81" s="75">
        <f t="shared" si="9"/>
        <v>0.84930792297979796</v>
      </c>
      <c r="P81" s="10">
        <v>13064</v>
      </c>
      <c r="Q81" s="10">
        <v>9512.86</v>
      </c>
      <c r="R81" s="75">
        <f t="shared" si="5"/>
        <v>0.7281736068585426</v>
      </c>
      <c r="S81" s="78"/>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row>
    <row r="82" spans="1:63" x14ac:dyDescent="0.25">
      <c r="A82" s="19" t="s">
        <v>148</v>
      </c>
      <c r="B82" s="18" t="s">
        <v>149</v>
      </c>
      <c r="C82" s="18" t="s">
        <v>150</v>
      </c>
      <c r="D82" s="10">
        <v>62903.772540256177</v>
      </c>
      <c r="E82" s="10">
        <v>47838</v>
      </c>
      <c r="F82" s="75">
        <f t="shared" si="6"/>
        <v>0.76049492849392109</v>
      </c>
      <c r="G82" s="10">
        <v>60044.368958327432</v>
      </c>
      <c r="H82" s="10">
        <v>46759.58</v>
      </c>
      <c r="I82" s="75">
        <f t="shared" si="7"/>
        <v>0.77875046088755684</v>
      </c>
      <c r="J82" s="10">
        <v>57950</v>
      </c>
      <c r="K82" s="10">
        <v>48463.361260000063</v>
      </c>
      <c r="L82" s="75">
        <f t="shared" si="8"/>
        <v>0.83629613908541955</v>
      </c>
      <c r="M82" s="10">
        <v>50296</v>
      </c>
      <c r="N82" s="10">
        <v>51947.299999999814</v>
      </c>
      <c r="O82" s="75">
        <f t="shared" si="9"/>
        <v>1.0328316367106691</v>
      </c>
      <c r="P82" s="10">
        <v>48612</v>
      </c>
      <c r="Q82" s="10">
        <v>49979.659999999902</v>
      </c>
      <c r="R82" s="75">
        <f t="shared" si="5"/>
        <v>1.0281342055459537</v>
      </c>
      <c r="S82" s="78"/>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row>
    <row r="83" spans="1:63" x14ac:dyDescent="0.25">
      <c r="A83" s="19" t="s">
        <v>151</v>
      </c>
      <c r="B83" s="18" t="s">
        <v>149</v>
      </c>
      <c r="C83" s="18" t="s">
        <v>152</v>
      </c>
      <c r="D83" s="10">
        <v>122000</v>
      </c>
      <c r="E83" s="10">
        <v>120467</v>
      </c>
      <c r="F83" s="75">
        <f t="shared" si="6"/>
        <v>0.98743442622950817</v>
      </c>
      <c r="G83" s="10">
        <v>109516.32016632018</v>
      </c>
      <c r="H83" s="10">
        <v>120710.755</v>
      </c>
      <c r="I83" s="75">
        <f t="shared" si="7"/>
        <v>1.102217046890172</v>
      </c>
      <c r="J83" s="10">
        <v>121573</v>
      </c>
      <c r="K83" s="10">
        <v>123149.19370399968</v>
      </c>
      <c r="L83" s="75">
        <f t="shared" si="8"/>
        <v>1.0129649980176494</v>
      </c>
      <c r="M83" s="10">
        <v>123513</v>
      </c>
      <c r="N83" s="10">
        <v>122276.29499999979</v>
      </c>
      <c r="O83" s="75">
        <f t="shared" si="9"/>
        <v>0.98998724830584472</v>
      </c>
      <c r="P83" s="10">
        <v>124698</v>
      </c>
      <c r="Q83" s="10">
        <v>114471.7839999999</v>
      </c>
      <c r="R83" s="75">
        <f t="shared" si="5"/>
        <v>0.91799214101268578</v>
      </c>
      <c r="S83" s="78"/>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row>
    <row r="84" spans="1:63" x14ac:dyDescent="0.25">
      <c r="A84" s="19" t="s">
        <v>153</v>
      </c>
      <c r="B84" s="18" t="s">
        <v>149</v>
      </c>
      <c r="C84" s="18" t="s">
        <v>154</v>
      </c>
      <c r="D84" s="10">
        <v>52000</v>
      </c>
      <c r="E84" s="10">
        <v>13650</v>
      </c>
      <c r="F84" s="75">
        <f t="shared" si="6"/>
        <v>0.26250000000000001</v>
      </c>
      <c r="G84" s="10">
        <v>47113.389501385893</v>
      </c>
      <c r="H84" s="10">
        <v>52066.340000000004</v>
      </c>
      <c r="I84" s="75">
        <f t="shared" si="7"/>
        <v>1.1051282990044351</v>
      </c>
      <c r="J84" s="10">
        <v>52341</v>
      </c>
      <c r="K84" s="10">
        <v>56580.419700000071</v>
      </c>
      <c r="L84" s="75">
        <f t="shared" si="8"/>
        <v>1.0809961540666031</v>
      </c>
      <c r="M84" s="10">
        <v>52664</v>
      </c>
      <c r="N84" s="10">
        <v>56133.180000000124</v>
      </c>
      <c r="O84" s="75">
        <f t="shared" si="9"/>
        <v>1.0658738417135067</v>
      </c>
      <c r="P84" s="10">
        <v>55215</v>
      </c>
      <c r="Q84" s="10">
        <v>46363.190000000097</v>
      </c>
      <c r="R84" s="75">
        <f t="shared" si="5"/>
        <v>0.83968468713212163</v>
      </c>
      <c r="S84" s="78"/>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row>
    <row r="85" spans="1:63" x14ac:dyDescent="0.25">
      <c r="A85" s="19" t="s">
        <v>155</v>
      </c>
      <c r="B85" s="18" t="s">
        <v>149</v>
      </c>
      <c r="C85" s="18" t="s">
        <v>156</v>
      </c>
      <c r="D85" s="10" t="s">
        <v>7</v>
      </c>
      <c r="E85" s="10" t="s">
        <v>7</v>
      </c>
      <c r="F85" s="75" t="str">
        <f t="shared" si="6"/>
        <v>N/A</v>
      </c>
      <c r="G85" s="10" t="s">
        <v>7</v>
      </c>
      <c r="H85" s="10" t="s">
        <v>7</v>
      </c>
      <c r="I85" s="75" t="str">
        <f t="shared" si="7"/>
        <v>N/A</v>
      </c>
      <c r="J85" s="10">
        <v>28700</v>
      </c>
      <c r="K85" s="10">
        <v>0</v>
      </c>
      <c r="L85" s="75">
        <f t="shared" si="8"/>
        <v>0</v>
      </c>
      <c r="M85" s="10">
        <v>342722</v>
      </c>
      <c r="N85" s="10">
        <v>183487.58999999907</v>
      </c>
      <c r="O85" s="75">
        <f t="shared" si="9"/>
        <v>0.53538316769859851</v>
      </c>
      <c r="P85" s="10">
        <v>345484</v>
      </c>
      <c r="Q85" s="10">
        <v>291313.95299999998</v>
      </c>
      <c r="R85" s="75">
        <f t="shared" si="5"/>
        <v>0.8432053380185478</v>
      </c>
      <c r="S85" s="78"/>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row>
    <row r="86" spans="1:63" x14ac:dyDescent="0.25">
      <c r="A86" s="19" t="s">
        <v>157</v>
      </c>
      <c r="B86" s="18" t="s">
        <v>149</v>
      </c>
      <c r="C86" s="18" t="s">
        <v>158</v>
      </c>
      <c r="D86" s="10" t="s">
        <v>7</v>
      </c>
      <c r="E86" s="10" t="s">
        <v>7</v>
      </c>
      <c r="F86" s="75" t="str">
        <f t="shared" si="6"/>
        <v>N/A</v>
      </c>
      <c r="G86" s="10" t="s">
        <v>7</v>
      </c>
      <c r="H86" s="10" t="s">
        <v>7</v>
      </c>
      <c r="I86" s="75" t="str">
        <f t="shared" si="7"/>
        <v>N/A</v>
      </c>
      <c r="J86" s="10">
        <v>29000</v>
      </c>
      <c r="K86" s="10">
        <v>23327.691169999991</v>
      </c>
      <c r="L86" s="75">
        <f t="shared" si="8"/>
        <v>0.80440314379310318</v>
      </c>
      <c r="M86" s="10">
        <v>328955</v>
      </c>
      <c r="N86" s="10">
        <v>341025.49999999953</v>
      </c>
      <c r="O86" s="75">
        <f t="shared" si="9"/>
        <v>1.0366934687115246</v>
      </c>
      <c r="P86" s="10">
        <v>341330</v>
      </c>
      <c r="Q86" s="10">
        <v>282111.40000000084</v>
      </c>
      <c r="R86" s="75">
        <f t="shared" si="5"/>
        <v>0.82650631353822057</v>
      </c>
      <c r="S86" s="78"/>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row>
    <row r="87" spans="1:63" x14ac:dyDescent="0.25">
      <c r="A87" s="19" t="s">
        <v>159</v>
      </c>
      <c r="B87" s="18" t="s">
        <v>149</v>
      </c>
      <c r="C87" s="18" t="s">
        <v>160</v>
      </c>
      <c r="D87" s="10">
        <v>64532</v>
      </c>
      <c r="E87" s="10">
        <v>2392</v>
      </c>
      <c r="F87" s="75">
        <f t="shared" si="6"/>
        <v>3.7066881547139406E-2</v>
      </c>
      <c r="G87" s="10">
        <v>164102.8870622454</v>
      </c>
      <c r="H87" s="10">
        <v>142462.09899999999</v>
      </c>
      <c r="I87" s="75">
        <f t="shared" si="7"/>
        <v>0.86812670727702124</v>
      </c>
      <c r="J87" s="10">
        <v>173461</v>
      </c>
      <c r="K87" s="10">
        <v>176259.97745599953</v>
      </c>
      <c r="L87" s="75">
        <f t="shared" si="8"/>
        <v>1.0161360620312319</v>
      </c>
      <c r="M87" s="10">
        <v>171690</v>
      </c>
      <c r="N87" s="10">
        <v>178241.43928500026</v>
      </c>
      <c r="O87" s="75">
        <f t="shared" si="9"/>
        <v>1.0381585373929771</v>
      </c>
      <c r="P87" s="10">
        <v>164091</v>
      </c>
      <c r="Q87" s="10">
        <v>161425.07363877841</v>
      </c>
      <c r="R87" s="75">
        <f t="shared" si="5"/>
        <v>0.98375336635634136</v>
      </c>
      <c r="S87" s="78"/>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row>
    <row r="88" spans="1:63" x14ac:dyDescent="0.25">
      <c r="A88" s="19" t="s">
        <v>161</v>
      </c>
      <c r="B88" s="18" t="s">
        <v>149</v>
      </c>
      <c r="C88" s="18" t="s">
        <v>162</v>
      </c>
      <c r="D88" s="10" t="s">
        <v>7</v>
      </c>
      <c r="E88" s="10" t="s">
        <v>7</v>
      </c>
      <c r="F88" s="75" t="str">
        <f t="shared" si="6"/>
        <v>N/A</v>
      </c>
      <c r="G88" s="10">
        <v>38165</v>
      </c>
      <c r="H88" s="10">
        <v>57980.137999999999</v>
      </c>
      <c r="I88" s="75">
        <f t="shared" si="7"/>
        <v>1.5191965937377179</v>
      </c>
      <c r="J88" s="10">
        <v>85737</v>
      </c>
      <c r="K88" s="10">
        <v>89690.672005999921</v>
      </c>
      <c r="L88" s="75">
        <f t="shared" si="8"/>
        <v>1.0461139532057329</v>
      </c>
      <c r="M88" s="10">
        <v>97532</v>
      </c>
      <c r="N88" s="10">
        <v>90160.033004999961</v>
      </c>
      <c r="O88" s="75">
        <f t="shared" si="9"/>
        <v>0.92441488952343809</v>
      </c>
      <c r="P88" s="10">
        <v>93418</v>
      </c>
      <c r="Q88" s="10">
        <v>81710.927757888901</v>
      </c>
      <c r="R88" s="75">
        <f t="shared" si="5"/>
        <v>0.87468076556861529</v>
      </c>
      <c r="S88" s="78"/>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row>
    <row r="89" spans="1:63" x14ac:dyDescent="0.25">
      <c r="A89" s="19" t="s">
        <v>163</v>
      </c>
      <c r="B89" s="18" t="s">
        <v>149</v>
      </c>
      <c r="C89" s="18" t="s">
        <v>164</v>
      </c>
      <c r="D89" s="10" t="s">
        <v>7</v>
      </c>
      <c r="E89" s="10" t="s">
        <v>7</v>
      </c>
      <c r="F89" s="75" t="str">
        <f t="shared" si="6"/>
        <v>N/A</v>
      </c>
      <c r="G89" s="10" t="s">
        <v>7</v>
      </c>
      <c r="H89" s="10" t="s">
        <v>7</v>
      </c>
      <c r="I89" s="75" t="str">
        <f t="shared" si="7"/>
        <v>N/A</v>
      </c>
      <c r="J89" s="10">
        <v>14000</v>
      </c>
      <c r="K89" s="10">
        <v>45.890278500000001</v>
      </c>
      <c r="L89" s="75">
        <f t="shared" si="8"/>
        <v>3.2778770357142859E-3</v>
      </c>
      <c r="M89" s="10">
        <v>262800</v>
      </c>
      <c r="N89" s="10">
        <v>526.66968951057913</v>
      </c>
      <c r="O89" s="75">
        <f t="shared" si="9"/>
        <v>2.0040703558241216E-3</v>
      </c>
      <c r="P89" s="10" t="s">
        <v>7</v>
      </c>
      <c r="Q89" s="10">
        <v>18853.1974455528</v>
      </c>
      <c r="R89" s="75" t="str">
        <f t="shared" si="5"/>
        <v>N/A</v>
      </c>
      <c r="S89" s="78"/>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row>
    <row r="90" spans="1:63" x14ac:dyDescent="0.25">
      <c r="A90" s="19" t="s">
        <v>165</v>
      </c>
      <c r="B90" s="18" t="s">
        <v>149</v>
      </c>
      <c r="C90" s="18" t="s">
        <v>166</v>
      </c>
      <c r="D90" s="10" t="s">
        <v>7</v>
      </c>
      <c r="E90" s="10" t="s">
        <v>7</v>
      </c>
      <c r="F90" s="75" t="str">
        <f t="shared" si="6"/>
        <v>N/A</v>
      </c>
      <c r="G90" s="10" t="s">
        <v>7</v>
      </c>
      <c r="H90" s="10" t="s">
        <v>7</v>
      </c>
      <c r="I90" s="75" t="str">
        <f t="shared" si="7"/>
        <v>N/A</v>
      </c>
      <c r="J90" s="10">
        <v>20000</v>
      </c>
      <c r="K90" s="10">
        <v>108.70167707999997</v>
      </c>
      <c r="L90" s="75">
        <f t="shared" si="8"/>
        <v>5.4350838539999986E-3</v>
      </c>
      <c r="M90" s="10">
        <v>356000</v>
      </c>
      <c r="N90" s="10">
        <v>0</v>
      </c>
      <c r="O90" s="75">
        <f t="shared" si="9"/>
        <v>0</v>
      </c>
      <c r="P90" s="10" t="s">
        <v>7</v>
      </c>
      <c r="Q90" s="10">
        <v>29925.3306246877</v>
      </c>
      <c r="R90" s="75" t="str">
        <f t="shared" si="5"/>
        <v>N/A</v>
      </c>
      <c r="S90" s="78"/>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row>
    <row r="91" spans="1:63" x14ac:dyDescent="0.25">
      <c r="A91" s="19" t="s">
        <v>167</v>
      </c>
      <c r="B91" s="18" t="s">
        <v>149</v>
      </c>
      <c r="C91" s="18" t="s">
        <v>168</v>
      </c>
      <c r="D91" s="10">
        <v>79017.538246343203</v>
      </c>
      <c r="E91" s="10">
        <v>73577</v>
      </c>
      <c r="F91" s="75">
        <f t="shared" si="6"/>
        <v>0.93114771268396246</v>
      </c>
      <c r="G91" s="10">
        <v>1373785.7104694149</v>
      </c>
      <c r="H91" s="10">
        <v>1107680.7182223878</v>
      </c>
      <c r="I91" s="75">
        <f t="shared" si="7"/>
        <v>0.80629803453400273</v>
      </c>
      <c r="J91" s="10">
        <v>81270</v>
      </c>
      <c r="K91" s="10">
        <v>72462.896739999895</v>
      </c>
      <c r="L91" s="75">
        <f t="shared" si="8"/>
        <v>0.89163155826258023</v>
      </c>
      <c r="M91" s="10">
        <v>79447</v>
      </c>
      <c r="N91" s="10">
        <v>72369.740000000122</v>
      </c>
      <c r="O91" s="75">
        <f t="shared" si="9"/>
        <v>0.91091847395118908</v>
      </c>
      <c r="P91" s="10">
        <v>76244</v>
      </c>
      <c r="Q91" s="10">
        <v>59427.100000000195</v>
      </c>
      <c r="R91" s="75">
        <f t="shared" si="5"/>
        <v>0.77943313572215778</v>
      </c>
      <c r="S91" s="78"/>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row>
    <row r="92" spans="1:63" x14ac:dyDescent="0.25">
      <c r="A92" s="19" t="s">
        <v>169</v>
      </c>
      <c r="B92" s="18" t="s">
        <v>149</v>
      </c>
      <c r="C92" s="18" t="s">
        <v>170</v>
      </c>
      <c r="D92" s="10">
        <v>5158.0790399999933</v>
      </c>
      <c r="E92" s="10">
        <v>6450</v>
      </c>
      <c r="F92" s="75">
        <f t="shared" si="6"/>
        <v>1.2504655221413608</v>
      </c>
      <c r="G92" s="10">
        <v>7175</v>
      </c>
      <c r="H92" s="10">
        <v>5852.13033000001</v>
      </c>
      <c r="I92" s="75">
        <f t="shared" si="7"/>
        <v>0.81562792055749267</v>
      </c>
      <c r="J92" s="10">
        <v>6450</v>
      </c>
      <c r="K92" s="10">
        <v>5217.3884399999979</v>
      </c>
      <c r="L92" s="75">
        <f t="shared" si="8"/>
        <v>0.80889743255813917</v>
      </c>
      <c r="M92" s="10">
        <v>6450</v>
      </c>
      <c r="N92" s="10">
        <v>4127.5180400000054</v>
      </c>
      <c r="O92" s="75">
        <f t="shared" si="9"/>
        <v>0.63992527751938066</v>
      </c>
      <c r="P92" s="10">
        <v>5217</v>
      </c>
      <c r="Q92" s="10">
        <v>4114.9994100000204</v>
      </c>
      <c r="R92" s="75">
        <f t="shared" si="5"/>
        <v>0.78876737780333916</v>
      </c>
      <c r="S92" s="78"/>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row>
    <row r="93" spans="1:63" x14ac:dyDescent="0.25">
      <c r="A93" s="19" t="s">
        <v>171</v>
      </c>
      <c r="B93" s="18" t="s">
        <v>149</v>
      </c>
      <c r="C93" s="18" t="s">
        <v>172</v>
      </c>
      <c r="D93" s="10">
        <v>54795.430800000002</v>
      </c>
      <c r="E93" s="10">
        <v>53941</v>
      </c>
      <c r="F93" s="75">
        <f t="shared" si="6"/>
        <v>0.98440689693418737</v>
      </c>
      <c r="G93" s="10">
        <v>60379.111265911968</v>
      </c>
      <c r="H93" s="10">
        <v>54752.653999999995</v>
      </c>
      <c r="I93" s="75">
        <f t="shared" si="7"/>
        <v>0.90681450674004072</v>
      </c>
      <c r="J93" s="10">
        <v>64289</v>
      </c>
      <c r="K93" s="10">
        <v>56555.950624999961</v>
      </c>
      <c r="L93" s="75">
        <f t="shared" si="8"/>
        <v>0.87971426877070669</v>
      </c>
      <c r="M93" s="10">
        <v>67407</v>
      </c>
      <c r="N93" s="10">
        <v>53433.022999999637</v>
      </c>
      <c r="O93" s="75">
        <f t="shared" si="9"/>
        <v>0.79269249484474369</v>
      </c>
      <c r="P93" s="10">
        <v>58705</v>
      </c>
      <c r="Q93" s="10">
        <v>47849.873999999501</v>
      </c>
      <c r="R93" s="75">
        <f t="shared" si="5"/>
        <v>0.81509026488373226</v>
      </c>
      <c r="S93" s="78"/>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row>
    <row r="94" spans="1:63" x14ac:dyDescent="0.25">
      <c r="A94" s="19" t="s">
        <v>173</v>
      </c>
      <c r="B94" s="18" t="s">
        <v>149</v>
      </c>
      <c r="C94" s="18" t="s">
        <v>174</v>
      </c>
      <c r="D94" s="10">
        <v>59998.069984962407</v>
      </c>
      <c r="E94" s="10">
        <v>48827</v>
      </c>
      <c r="F94" s="75">
        <f t="shared" si="6"/>
        <v>0.81380951107656851</v>
      </c>
      <c r="G94" s="10">
        <v>60992.446074797459</v>
      </c>
      <c r="H94" s="10">
        <v>34687.452014000002</v>
      </c>
      <c r="I94" s="75">
        <f t="shared" si="7"/>
        <v>0.56871718132867477</v>
      </c>
      <c r="J94" s="10">
        <v>61089</v>
      </c>
      <c r="K94" s="10">
        <v>56572.324483000157</v>
      </c>
      <c r="L94" s="75">
        <f t="shared" si="8"/>
        <v>0.92606401288284568</v>
      </c>
      <c r="M94" s="10">
        <v>60392</v>
      </c>
      <c r="N94" s="10">
        <v>58683.765000000138</v>
      </c>
      <c r="O94" s="75">
        <f t="shared" si="9"/>
        <v>0.97171421711485195</v>
      </c>
      <c r="P94" s="10">
        <v>56981</v>
      </c>
      <c r="Q94" s="10">
        <v>48424.390000000101</v>
      </c>
      <c r="R94" s="75">
        <f t="shared" si="5"/>
        <v>0.84983397974763697</v>
      </c>
      <c r="S94" s="78"/>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row>
    <row r="95" spans="1:63" x14ac:dyDescent="0.25">
      <c r="A95" s="19" t="s">
        <v>175</v>
      </c>
      <c r="B95" s="18" t="s">
        <v>149</v>
      </c>
      <c r="C95" s="18" t="s">
        <v>176</v>
      </c>
      <c r="D95" s="10">
        <v>45389.071091296821</v>
      </c>
      <c r="E95" s="10">
        <v>40245</v>
      </c>
      <c r="F95" s="75">
        <f t="shared" si="6"/>
        <v>0.88666718732908423</v>
      </c>
      <c r="G95" s="10">
        <v>44987.188244584875</v>
      </c>
      <c r="H95" s="10">
        <v>39665.726620999994</v>
      </c>
      <c r="I95" s="75">
        <f t="shared" si="7"/>
        <v>0.88171161988045721</v>
      </c>
      <c r="J95" s="10">
        <v>44717</v>
      </c>
      <c r="K95" s="10">
        <v>44081.522352999993</v>
      </c>
      <c r="L95" s="75">
        <f t="shared" si="8"/>
        <v>0.98578890249793127</v>
      </c>
      <c r="M95" s="10">
        <v>44375</v>
      </c>
      <c r="N95" s="10">
        <v>40912.093999999983</v>
      </c>
      <c r="O95" s="75">
        <f t="shared" si="9"/>
        <v>0.92196268169014051</v>
      </c>
      <c r="P95" s="10">
        <v>43267</v>
      </c>
      <c r="Q95" s="10">
        <v>32967.227000000203</v>
      </c>
      <c r="R95" s="75">
        <f t="shared" si="5"/>
        <v>0.7619485289019392</v>
      </c>
      <c r="S95" s="78"/>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row>
    <row r="96" spans="1:63" x14ac:dyDescent="0.25">
      <c r="A96" s="19" t="s">
        <v>177</v>
      </c>
      <c r="B96" s="18" t="s">
        <v>149</v>
      </c>
      <c r="C96" s="18" t="s">
        <v>178</v>
      </c>
      <c r="D96" s="10">
        <v>9586.494989999992</v>
      </c>
      <c r="E96" s="10">
        <v>8793</v>
      </c>
      <c r="F96" s="75">
        <f t="shared" si="6"/>
        <v>0.91722783031465471</v>
      </c>
      <c r="G96" s="10">
        <v>8507</v>
      </c>
      <c r="H96" s="10">
        <v>8874.956729999969</v>
      </c>
      <c r="I96" s="75">
        <f t="shared" si="7"/>
        <v>1.0432534066063206</v>
      </c>
      <c r="J96" s="10">
        <v>8793</v>
      </c>
      <c r="K96" s="10">
        <v>9149.9357400000481</v>
      </c>
      <c r="L96" s="75">
        <f t="shared" si="8"/>
        <v>1.0405931695667063</v>
      </c>
      <c r="M96" s="10">
        <v>8793</v>
      </c>
      <c r="N96" s="10">
        <v>9272.4521999999361</v>
      </c>
      <c r="O96" s="75">
        <f t="shared" si="9"/>
        <v>1.0545265779597335</v>
      </c>
      <c r="P96" s="10">
        <v>9150</v>
      </c>
      <c r="Q96" s="10">
        <v>7353.9060600000103</v>
      </c>
      <c r="R96" s="75">
        <f t="shared" si="5"/>
        <v>0.80370558032786998</v>
      </c>
      <c r="S96" s="78"/>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row>
    <row r="97" spans="1:63" x14ac:dyDescent="0.25">
      <c r="A97" s="19" t="s">
        <v>179</v>
      </c>
      <c r="B97" s="18" t="s">
        <v>149</v>
      </c>
      <c r="C97" s="18" t="s">
        <v>180</v>
      </c>
      <c r="D97" s="10">
        <v>84862.990511699609</v>
      </c>
      <c r="E97" s="10">
        <v>71501</v>
      </c>
      <c r="F97" s="75">
        <f t="shared" si="6"/>
        <v>0.84254631575990169</v>
      </c>
      <c r="G97" s="10">
        <v>86993.003091368853</v>
      </c>
      <c r="H97" s="10">
        <v>47694.336240999997</v>
      </c>
      <c r="I97" s="75">
        <f t="shared" si="7"/>
        <v>0.54825485436922528</v>
      </c>
      <c r="J97" s="10">
        <v>87063</v>
      </c>
      <c r="K97" s="10">
        <v>80979.489832000123</v>
      </c>
      <c r="L97" s="75">
        <f t="shared" si="8"/>
        <v>0.93012519476700917</v>
      </c>
      <c r="M97" s="10">
        <v>86636</v>
      </c>
      <c r="N97" s="10">
        <v>79743.901999999944</v>
      </c>
      <c r="O97" s="75">
        <f t="shared" si="9"/>
        <v>0.9204476430121421</v>
      </c>
      <c r="P97" s="10">
        <v>82787</v>
      </c>
      <c r="Q97" s="10">
        <v>65313.272000000099</v>
      </c>
      <c r="R97" s="75">
        <f t="shared" si="5"/>
        <v>0.78893149890683445</v>
      </c>
      <c r="S97" s="78"/>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row>
    <row r="98" spans="1:63" x14ac:dyDescent="0.25">
      <c r="A98" s="19" t="s">
        <v>181</v>
      </c>
      <c r="B98" s="18" t="s">
        <v>182</v>
      </c>
      <c r="C98" s="18" t="s">
        <v>183</v>
      </c>
      <c r="D98" s="10">
        <v>4843.2</v>
      </c>
      <c r="E98" s="10">
        <v>60.260999999999996</v>
      </c>
      <c r="F98" s="75">
        <f t="shared" si="6"/>
        <v>1.2442393458870169E-2</v>
      </c>
      <c r="G98" s="10">
        <v>4857.6000000000004</v>
      </c>
      <c r="H98" s="10">
        <v>14.367000000000001</v>
      </c>
      <c r="I98" s="75">
        <f t="shared" si="7"/>
        <v>2.9576333992094861E-3</v>
      </c>
      <c r="J98" s="10">
        <v>4857.6000000000004</v>
      </c>
      <c r="K98" s="10">
        <v>17.378</v>
      </c>
      <c r="L98" s="75">
        <f t="shared" si="8"/>
        <v>3.5774868247694333E-3</v>
      </c>
      <c r="M98" s="10">
        <v>4800</v>
      </c>
      <c r="N98" s="10">
        <v>12.749000000000001</v>
      </c>
      <c r="O98" s="75">
        <f t="shared" si="9"/>
        <v>2.6560416666666668E-3</v>
      </c>
      <c r="P98" s="10">
        <v>4800</v>
      </c>
      <c r="Q98" s="10">
        <v>15.393000000000001</v>
      </c>
      <c r="R98" s="75">
        <f t="shared" si="5"/>
        <v>3.2068750000000001E-3</v>
      </c>
      <c r="S98" s="78"/>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row>
    <row r="99" spans="1:63" x14ac:dyDescent="0.25">
      <c r="A99" s="19" t="s">
        <v>184</v>
      </c>
      <c r="B99" s="18" t="s">
        <v>182</v>
      </c>
      <c r="C99" s="18" t="s">
        <v>185</v>
      </c>
      <c r="D99" s="10">
        <v>10219.152</v>
      </c>
      <c r="E99" s="10">
        <v>1910.402</v>
      </c>
      <c r="F99" s="75">
        <f t="shared" si="6"/>
        <v>0.18694330018772595</v>
      </c>
      <c r="G99" s="10">
        <v>10249.536</v>
      </c>
      <c r="H99" s="10">
        <v>2091.7129999999997</v>
      </c>
      <c r="I99" s="75">
        <f t="shared" si="7"/>
        <v>0.20407879927442565</v>
      </c>
      <c r="J99" s="10">
        <v>10249.536</v>
      </c>
      <c r="K99" s="10">
        <v>2095.6669999999999</v>
      </c>
      <c r="L99" s="75">
        <f t="shared" si="8"/>
        <v>0.20446457283529712</v>
      </c>
      <c r="M99" s="10">
        <v>10128</v>
      </c>
      <c r="N99" s="10">
        <v>2585.3429999999998</v>
      </c>
      <c r="O99" s="75">
        <f t="shared" si="9"/>
        <v>0.2552668838862559</v>
      </c>
      <c r="P99" s="10">
        <v>10128</v>
      </c>
      <c r="Q99" s="10">
        <v>1877.559</v>
      </c>
      <c r="R99" s="75">
        <f t="shared" si="5"/>
        <v>0.18538299763033175</v>
      </c>
      <c r="S99" s="78"/>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row>
    <row r="100" spans="1:63" ht="17.25" x14ac:dyDescent="0.25">
      <c r="A100" s="19" t="s">
        <v>743</v>
      </c>
      <c r="B100" s="18" t="s">
        <v>187</v>
      </c>
      <c r="C100" s="18" t="s">
        <v>188</v>
      </c>
      <c r="D100" s="10">
        <v>121800</v>
      </c>
      <c r="E100" s="10">
        <v>97252</v>
      </c>
      <c r="F100" s="75">
        <f t="shared" si="6"/>
        <v>0.79845648604269293</v>
      </c>
      <c r="G100" s="10">
        <v>121800.30143999998</v>
      </c>
      <c r="H100" s="10">
        <v>88247.959999999992</v>
      </c>
      <c r="I100" s="75">
        <f t="shared" si="7"/>
        <v>0.7245298981749384</v>
      </c>
      <c r="J100" s="10">
        <v>116142.39</v>
      </c>
      <c r="K100" s="10">
        <v>94414.767699999997</v>
      </c>
      <c r="L100" s="75">
        <f t="shared" si="8"/>
        <v>0.81292254877827119</v>
      </c>
      <c r="M100" s="10">
        <v>116461</v>
      </c>
      <c r="N100" s="10">
        <v>100906.68</v>
      </c>
      <c r="O100" s="75">
        <f t="shared" si="9"/>
        <v>0.86644181313916235</v>
      </c>
      <c r="P100" s="10">
        <v>118755</v>
      </c>
      <c r="Q100" s="10">
        <v>79213.439999999769</v>
      </c>
      <c r="R100" s="75">
        <f t="shared" si="5"/>
        <v>0.66703246179108056</v>
      </c>
      <c r="S100" s="78"/>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row>
    <row r="101" spans="1:63" x14ac:dyDescent="0.25">
      <c r="A101" s="19" t="s">
        <v>189</v>
      </c>
      <c r="B101" s="18" t="s">
        <v>190</v>
      </c>
      <c r="C101" s="18" t="s">
        <v>191</v>
      </c>
      <c r="D101" s="10">
        <v>18592</v>
      </c>
      <c r="E101" s="10">
        <v>0</v>
      </c>
      <c r="F101" s="75">
        <f t="shared" si="6"/>
        <v>0</v>
      </c>
      <c r="G101" s="10">
        <v>29848</v>
      </c>
      <c r="H101" s="10">
        <v>27534.366099047722</v>
      </c>
      <c r="I101" s="75">
        <f t="shared" si="7"/>
        <v>0.92248613304233862</v>
      </c>
      <c r="J101" s="10">
        <v>44800</v>
      </c>
      <c r="K101" s="10">
        <v>66473.550768999849</v>
      </c>
      <c r="L101" s="75">
        <f t="shared" si="8"/>
        <v>1.4837846153794609</v>
      </c>
      <c r="M101" s="10">
        <v>42208</v>
      </c>
      <c r="N101" s="10">
        <v>38949.730000000003</v>
      </c>
      <c r="O101" s="75">
        <f t="shared" si="9"/>
        <v>0.92280444465504174</v>
      </c>
      <c r="P101" s="10">
        <v>41465</v>
      </c>
      <c r="Q101" s="10">
        <v>32258.97</v>
      </c>
      <c r="R101" s="75">
        <f t="shared" si="5"/>
        <v>0.77798070662004104</v>
      </c>
      <c r="S101" s="78"/>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row>
    <row r="102" spans="1:63" x14ac:dyDescent="0.25">
      <c r="A102" s="19" t="s">
        <v>192</v>
      </c>
      <c r="B102" s="18" t="s">
        <v>190</v>
      </c>
      <c r="C102" s="18" t="s">
        <v>191</v>
      </c>
      <c r="D102" s="10">
        <v>31208</v>
      </c>
      <c r="E102" s="10">
        <v>0</v>
      </c>
      <c r="F102" s="75">
        <f t="shared" si="6"/>
        <v>0</v>
      </c>
      <c r="G102" s="10">
        <v>51886</v>
      </c>
      <c r="H102" s="10">
        <v>15833.367867053134</v>
      </c>
      <c r="I102" s="75">
        <f t="shared" si="7"/>
        <v>0.30515684128769099</v>
      </c>
      <c r="J102" s="10">
        <v>75200</v>
      </c>
      <c r="K102" s="10">
        <v>37208.019683000159</v>
      </c>
      <c r="L102" s="75">
        <f t="shared" si="8"/>
        <v>0.49478749578457659</v>
      </c>
      <c r="M102" s="10">
        <v>72801</v>
      </c>
      <c r="N102" s="10">
        <v>69228.600000000006</v>
      </c>
      <c r="O102" s="75">
        <f t="shared" si="9"/>
        <v>0.95092924547739732</v>
      </c>
      <c r="P102" s="10">
        <v>41465</v>
      </c>
      <c r="Q102" s="10">
        <v>32258.97</v>
      </c>
      <c r="R102" s="75">
        <f t="shared" si="5"/>
        <v>0.77798070662004104</v>
      </c>
      <c r="S102" s="78"/>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row>
    <row r="103" spans="1:63" ht="17.25" x14ac:dyDescent="0.25">
      <c r="A103" s="19" t="s">
        <v>616</v>
      </c>
      <c r="B103" s="18" t="s">
        <v>144</v>
      </c>
      <c r="C103" s="18" t="s">
        <v>194</v>
      </c>
      <c r="D103" s="10">
        <v>43211</v>
      </c>
      <c r="E103" s="10">
        <v>22392</v>
      </c>
      <c r="F103" s="75">
        <f t="shared" si="6"/>
        <v>0.51820138390687553</v>
      </c>
      <c r="G103" s="10">
        <v>107057.15999999999</v>
      </c>
      <c r="H103" s="10">
        <v>83686.42</v>
      </c>
      <c r="I103" s="75">
        <f t="shared" si="7"/>
        <v>0.78169848705121647</v>
      </c>
      <c r="J103" s="10">
        <v>118771</v>
      </c>
      <c r="K103" s="10">
        <v>98769.868620000008</v>
      </c>
      <c r="L103" s="75">
        <f t="shared" si="8"/>
        <v>0.83159920030984003</v>
      </c>
      <c r="M103" s="10">
        <v>116396</v>
      </c>
      <c r="N103" s="10">
        <v>99130.3</v>
      </c>
      <c r="O103" s="75">
        <f t="shared" si="9"/>
        <v>0.85166414653424516</v>
      </c>
      <c r="P103" s="10">
        <v>116396</v>
      </c>
      <c r="Q103" s="10">
        <v>90728.83</v>
      </c>
      <c r="R103" s="75">
        <f t="shared" si="5"/>
        <v>0.7794840888003024</v>
      </c>
      <c r="S103" s="78"/>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row>
    <row r="104" spans="1:63" x14ac:dyDescent="0.25">
      <c r="A104" s="19" t="s">
        <v>195</v>
      </c>
      <c r="B104" s="18" t="s">
        <v>196</v>
      </c>
      <c r="C104" s="18" t="s">
        <v>197</v>
      </c>
      <c r="D104" s="10">
        <v>2386.9997800000001</v>
      </c>
      <c r="E104" s="10">
        <v>0</v>
      </c>
      <c r="F104" s="75">
        <f t="shared" si="6"/>
        <v>0</v>
      </c>
      <c r="G104" s="10">
        <v>2386.9997800000001</v>
      </c>
      <c r="H104" s="10">
        <v>0</v>
      </c>
      <c r="I104" s="75">
        <f t="shared" si="7"/>
        <v>0</v>
      </c>
      <c r="J104" s="10">
        <v>2386.9997800000001</v>
      </c>
      <c r="K104" s="10">
        <v>672.47299999999996</v>
      </c>
      <c r="L104" s="75">
        <f t="shared" si="8"/>
        <v>0.28172310933350814</v>
      </c>
      <c r="M104" s="10">
        <v>2054.48</v>
      </c>
      <c r="N104" s="10">
        <v>1638.67</v>
      </c>
      <c r="O104" s="75">
        <f t="shared" si="9"/>
        <v>0.79760815388808848</v>
      </c>
      <c r="P104" s="10">
        <v>2034</v>
      </c>
      <c r="Q104" s="10">
        <v>1271.76</v>
      </c>
      <c r="R104" s="75">
        <f t="shared" si="5"/>
        <v>0.62525073746312687</v>
      </c>
      <c r="S104" s="78"/>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row>
    <row r="105" spans="1:63" x14ac:dyDescent="0.25">
      <c r="A105" s="19" t="s">
        <v>198</v>
      </c>
      <c r="B105" s="18" t="s">
        <v>199</v>
      </c>
      <c r="C105" s="18" t="s">
        <v>200</v>
      </c>
      <c r="D105" s="10">
        <v>7838</v>
      </c>
      <c r="E105" s="10">
        <v>314.22699999999998</v>
      </c>
      <c r="F105" s="75">
        <f t="shared" si="6"/>
        <v>4.0090201582036231E-2</v>
      </c>
      <c r="G105" s="10">
        <v>7300</v>
      </c>
      <c r="H105" s="10">
        <v>6424.9800000000005</v>
      </c>
      <c r="I105" s="75">
        <f t="shared" si="7"/>
        <v>0.88013424657534256</v>
      </c>
      <c r="J105" s="10">
        <v>7500</v>
      </c>
      <c r="K105" s="10">
        <v>6784</v>
      </c>
      <c r="L105" s="75">
        <f t="shared" si="8"/>
        <v>0.9045333333333333</v>
      </c>
      <c r="M105" s="10">
        <v>7500</v>
      </c>
      <c r="N105" s="10">
        <v>7228</v>
      </c>
      <c r="O105" s="75">
        <f t="shared" si="9"/>
        <v>0.96373333333333333</v>
      </c>
      <c r="P105" s="10">
        <v>7300</v>
      </c>
      <c r="Q105" s="10">
        <v>6245</v>
      </c>
      <c r="R105" s="75">
        <f t="shared" si="5"/>
        <v>0.85547945205479448</v>
      </c>
      <c r="S105" s="78"/>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row>
    <row r="106" spans="1:63" ht="17.25" x14ac:dyDescent="0.25">
      <c r="A106" s="19" t="s">
        <v>617</v>
      </c>
      <c r="B106" s="18" t="s">
        <v>144</v>
      </c>
      <c r="C106" s="18" t="s">
        <v>203</v>
      </c>
      <c r="D106" s="10">
        <v>15799</v>
      </c>
      <c r="E106" s="10">
        <v>0</v>
      </c>
      <c r="F106" s="75">
        <f t="shared" si="6"/>
        <v>0</v>
      </c>
      <c r="G106" s="10">
        <v>55867.212534907565</v>
      </c>
      <c r="H106" s="10">
        <v>20230.490000000002</v>
      </c>
      <c r="I106" s="75">
        <f t="shared" si="7"/>
        <v>0.36211740450374835</v>
      </c>
      <c r="J106" s="10">
        <v>59900</v>
      </c>
      <c r="K106" s="10">
        <v>49924.259999999995</v>
      </c>
      <c r="L106" s="75">
        <f t="shared" si="8"/>
        <v>0.83346010016694483</v>
      </c>
      <c r="M106" s="10">
        <v>57704</v>
      </c>
      <c r="N106" s="10">
        <v>49472.74</v>
      </c>
      <c r="O106" s="75">
        <f t="shared" si="9"/>
        <v>0.85735373630944123</v>
      </c>
      <c r="P106" s="10">
        <v>60027</v>
      </c>
      <c r="Q106" s="10">
        <v>39226.979999999996</v>
      </c>
      <c r="R106" s="75">
        <f t="shared" si="5"/>
        <v>0.6534889299815082</v>
      </c>
      <c r="S106" s="78"/>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row>
    <row r="107" spans="1:63" x14ac:dyDescent="0.25">
      <c r="A107" s="19" t="s">
        <v>204</v>
      </c>
      <c r="B107" s="18" t="s">
        <v>205</v>
      </c>
      <c r="C107" s="18" t="s">
        <v>206</v>
      </c>
      <c r="D107" s="10">
        <v>66740.834000000003</v>
      </c>
      <c r="E107" s="10">
        <v>63110.16</v>
      </c>
      <c r="F107" s="75">
        <f t="shared" si="6"/>
        <v>0.94560041008777329</v>
      </c>
      <c r="G107" s="10">
        <v>59909.962218444802</v>
      </c>
      <c r="H107" s="10">
        <v>58238.25267937524</v>
      </c>
      <c r="I107" s="75">
        <f t="shared" si="7"/>
        <v>0.97209630122993329</v>
      </c>
      <c r="J107" s="10">
        <v>59870.149999999994</v>
      </c>
      <c r="K107" s="10">
        <v>62028.31</v>
      </c>
      <c r="L107" s="75">
        <f t="shared" si="8"/>
        <v>1.0360473457975301</v>
      </c>
      <c r="M107" s="10">
        <v>55968</v>
      </c>
      <c r="N107" s="10">
        <v>57106.981140000004</v>
      </c>
      <c r="O107" s="75">
        <f t="shared" si="9"/>
        <v>1.0203505778301887</v>
      </c>
      <c r="P107" s="10">
        <v>49774</v>
      </c>
      <c r="Q107" s="10">
        <v>114881</v>
      </c>
      <c r="R107" s="75">
        <f t="shared" si="5"/>
        <v>2.3080523968336881</v>
      </c>
      <c r="S107" s="78"/>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row>
    <row r="108" spans="1:63" x14ac:dyDescent="0.25">
      <c r="A108" s="19" t="s">
        <v>207</v>
      </c>
      <c r="B108" s="18" t="s">
        <v>208</v>
      </c>
      <c r="C108" s="18" t="s">
        <v>209</v>
      </c>
      <c r="D108" s="10">
        <v>4550.9864399999997</v>
      </c>
      <c r="E108" s="10">
        <v>4478.76</v>
      </c>
      <c r="F108" s="75">
        <f t="shared" si="6"/>
        <v>0.98412949786771953</v>
      </c>
      <c r="G108" s="10">
        <v>4520.8799999999992</v>
      </c>
      <c r="H108" s="10">
        <v>4442.9400000000005</v>
      </c>
      <c r="I108" s="75">
        <f t="shared" si="7"/>
        <v>0.98275999362955913</v>
      </c>
      <c r="J108" s="10">
        <v>4520.8799999999992</v>
      </c>
      <c r="K108" s="10">
        <v>4469.1049999999996</v>
      </c>
      <c r="L108" s="75">
        <f t="shared" si="8"/>
        <v>0.98854758365627937</v>
      </c>
      <c r="M108" s="10">
        <v>4368</v>
      </c>
      <c r="N108" s="10">
        <v>4071.6760000000004</v>
      </c>
      <c r="O108" s="75">
        <f t="shared" si="9"/>
        <v>0.93216025641025646</v>
      </c>
      <c r="P108" s="10">
        <v>4290</v>
      </c>
      <c r="Q108" s="10">
        <v>4155.29</v>
      </c>
      <c r="R108" s="75">
        <f t="shared" si="5"/>
        <v>0.96859906759906755</v>
      </c>
      <c r="S108" s="78"/>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row>
    <row r="109" spans="1:63" x14ac:dyDescent="0.25">
      <c r="A109" s="19" t="s">
        <v>210</v>
      </c>
      <c r="B109" s="18" t="s">
        <v>208</v>
      </c>
      <c r="C109" s="18" t="s">
        <v>211</v>
      </c>
      <c r="D109" s="10">
        <v>4550.9864399999997</v>
      </c>
      <c r="E109" s="10">
        <v>4479.13</v>
      </c>
      <c r="F109" s="75">
        <f t="shared" si="6"/>
        <v>0.98421079892296937</v>
      </c>
      <c r="G109" s="10">
        <v>4520.8799999999992</v>
      </c>
      <c r="H109" s="10">
        <v>4457.75</v>
      </c>
      <c r="I109" s="75">
        <f t="shared" si="7"/>
        <v>0.98603590451416556</v>
      </c>
      <c r="J109" s="10">
        <v>4520.8799999999992</v>
      </c>
      <c r="K109" s="10">
        <v>4478.2650000000003</v>
      </c>
      <c r="L109" s="75">
        <f t="shared" si="8"/>
        <v>0.99057373785634684</v>
      </c>
      <c r="M109" s="10">
        <v>4368</v>
      </c>
      <c r="N109" s="10">
        <v>4232.692</v>
      </c>
      <c r="O109" s="75">
        <f t="shared" si="9"/>
        <v>0.96902289377289375</v>
      </c>
      <c r="P109" s="10">
        <v>4290</v>
      </c>
      <c r="Q109" s="10">
        <v>4235.79</v>
      </c>
      <c r="R109" s="75">
        <f t="shared" si="5"/>
        <v>0.98736363636363633</v>
      </c>
      <c r="S109" s="78"/>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row>
    <row r="110" spans="1:63" x14ac:dyDescent="0.25">
      <c r="A110" s="19" t="s">
        <v>212</v>
      </c>
      <c r="B110" s="18" t="s">
        <v>208</v>
      </c>
      <c r="C110" s="18" t="s">
        <v>213</v>
      </c>
      <c r="D110" s="10" t="s">
        <v>7</v>
      </c>
      <c r="E110" s="10" t="s">
        <v>7</v>
      </c>
      <c r="F110" s="75" t="str">
        <f t="shared" si="6"/>
        <v>N/A</v>
      </c>
      <c r="G110" s="10">
        <v>3804.66</v>
      </c>
      <c r="H110" s="10">
        <v>629.28</v>
      </c>
      <c r="I110" s="75">
        <f t="shared" si="7"/>
        <v>0.16539717083786726</v>
      </c>
      <c r="J110" s="10">
        <v>4520.88</v>
      </c>
      <c r="K110" s="10">
        <v>4258.84</v>
      </c>
      <c r="L110" s="75">
        <f t="shared" si="8"/>
        <v>0.94203783334218116</v>
      </c>
      <c r="M110" s="10">
        <v>4368</v>
      </c>
      <c r="N110" s="10">
        <v>4304.79</v>
      </c>
      <c r="O110" s="75">
        <f t="shared" si="9"/>
        <v>0.98552884615384617</v>
      </c>
      <c r="P110" s="10">
        <v>4290</v>
      </c>
      <c r="Q110" s="10">
        <v>4135.42</v>
      </c>
      <c r="R110" s="75">
        <f t="shared" si="5"/>
        <v>0.96396736596736599</v>
      </c>
      <c r="S110" s="78"/>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row>
    <row r="111" spans="1:63" x14ac:dyDescent="0.25">
      <c r="A111" s="19" t="s">
        <v>214</v>
      </c>
      <c r="B111" s="18" t="s">
        <v>215</v>
      </c>
      <c r="C111" s="18" t="s">
        <v>216</v>
      </c>
      <c r="D111" s="10">
        <v>4251</v>
      </c>
      <c r="E111" s="10">
        <v>3172.73</v>
      </c>
      <c r="F111" s="75">
        <f t="shared" si="6"/>
        <v>0.7463490943307457</v>
      </c>
      <c r="G111" s="10">
        <v>4251.0599999999995</v>
      </c>
      <c r="H111" s="10">
        <v>3090.13</v>
      </c>
      <c r="I111" s="75">
        <f t="shared" si="7"/>
        <v>0.72690811232963082</v>
      </c>
      <c r="J111" s="10">
        <v>3173</v>
      </c>
      <c r="K111" s="10">
        <v>2352.402</v>
      </c>
      <c r="L111" s="75">
        <f t="shared" si="8"/>
        <v>0.74138102741884648</v>
      </c>
      <c r="M111" s="10">
        <v>3227.5431176004795</v>
      </c>
      <c r="N111" s="10">
        <v>1626.7400000000002</v>
      </c>
      <c r="O111" s="75">
        <f t="shared" si="9"/>
        <v>0.50401805358665563</v>
      </c>
      <c r="P111" s="10">
        <v>2275</v>
      </c>
      <c r="Q111" s="10">
        <v>1448.1480000000001</v>
      </c>
      <c r="R111" s="75">
        <f t="shared" si="5"/>
        <v>0.63654857142857146</v>
      </c>
      <c r="S111" s="78"/>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row>
    <row r="112" spans="1:63" x14ac:dyDescent="0.25">
      <c r="A112" s="19" t="s">
        <v>217</v>
      </c>
      <c r="B112" s="18" t="s">
        <v>215</v>
      </c>
      <c r="C112" s="18" t="s">
        <v>218</v>
      </c>
      <c r="D112" s="10">
        <v>1215</v>
      </c>
      <c r="E112" s="10">
        <v>1100.8400000000001</v>
      </c>
      <c r="F112" s="75">
        <f t="shared" si="6"/>
        <v>0.90604115226337456</v>
      </c>
      <c r="G112" s="10">
        <v>1215.3150000000001</v>
      </c>
      <c r="H112" s="10">
        <v>910.21</v>
      </c>
      <c r="I112" s="75">
        <f t="shared" si="7"/>
        <v>0.74894986073569403</v>
      </c>
      <c r="J112" s="10">
        <v>1215.232</v>
      </c>
      <c r="K112" s="10">
        <v>597.31299999999999</v>
      </c>
      <c r="L112" s="75">
        <f t="shared" si="8"/>
        <v>0.49152178349483883</v>
      </c>
      <c r="M112" s="10">
        <v>1017.7276933754916</v>
      </c>
      <c r="N112" s="10">
        <v>56.330999999999996</v>
      </c>
      <c r="O112" s="75">
        <f t="shared" si="9"/>
        <v>5.53497761401847E-2</v>
      </c>
      <c r="P112" s="10">
        <v>578</v>
      </c>
      <c r="Q112" s="10">
        <v>687.202</v>
      </c>
      <c r="R112" s="75">
        <f t="shared" si="5"/>
        <v>1.1889307958477509</v>
      </c>
      <c r="S112" s="78"/>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row>
    <row r="113" spans="1:63" x14ac:dyDescent="0.25">
      <c r="A113" s="19" t="s">
        <v>219</v>
      </c>
      <c r="B113" s="18" t="s">
        <v>220</v>
      </c>
      <c r="C113" s="18" t="s">
        <v>221</v>
      </c>
      <c r="D113" s="10">
        <v>124998</v>
      </c>
      <c r="E113" s="10">
        <v>121054.364</v>
      </c>
      <c r="F113" s="75">
        <f t="shared" si="6"/>
        <v>0.96845040720651532</v>
      </c>
      <c r="G113" s="10">
        <v>128960</v>
      </c>
      <c r="H113" s="10">
        <v>110007.908</v>
      </c>
      <c r="I113" s="75">
        <f t="shared" si="7"/>
        <v>0.85303898883374685</v>
      </c>
      <c r="J113" s="10">
        <v>128830</v>
      </c>
      <c r="K113" s="10">
        <v>113636.86000000002</v>
      </c>
      <c r="L113" s="75">
        <f t="shared" si="8"/>
        <v>0.88206830707133443</v>
      </c>
      <c r="M113" s="10">
        <v>128699</v>
      </c>
      <c r="N113" s="10">
        <v>104872.86</v>
      </c>
      <c r="O113" s="75">
        <f t="shared" si="9"/>
        <v>0.81486926860348563</v>
      </c>
      <c r="P113" s="10">
        <v>130098</v>
      </c>
      <c r="Q113" s="10">
        <v>92395.361999999994</v>
      </c>
      <c r="R113" s="75">
        <f t="shared" si="5"/>
        <v>0.71019817368445326</v>
      </c>
      <c r="S113" s="78"/>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row>
    <row r="114" spans="1:63" x14ac:dyDescent="0.25">
      <c r="A114" s="19" t="s">
        <v>222</v>
      </c>
      <c r="B114" s="18" t="s">
        <v>223</v>
      </c>
      <c r="C114" s="18" t="s">
        <v>224</v>
      </c>
      <c r="D114" s="10">
        <v>15599</v>
      </c>
      <c r="E114" s="10">
        <v>0</v>
      </c>
      <c r="F114" s="75">
        <f t="shared" si="6"/>
        <v>0</v>
      </c>
      <c r="G114" s="10">
        <v>15599</v>
      </c>
      <c r="H114" s="10">
        <v>13951</v>
      </c>
      <c r="I114" s="75">
        <f t="shared" si="7"/>
        <v>0.89435220206423494</v>
      </c>
      <c r="J114" s="10">
        <v>15600</v>
      </c>
      <c r="K114" s="10">
        <v>13632.98</v>
      </c>
      <c r="L114" s="75">
        <f t="shared" si="8"/>
        <v>0.8739089743589743</v>
      </c>
      <c r="M114" s="10">
        <v>15600</v>
      </c>
      <c r="N114" s="10">
        <v>14723.901000000002</v>
      </c>
      <c r="O114" s="75">
        <f t="shared" si="9"/>
        <v>0.9438398076923078</v>
      </c>
      <c r="P114" s="10">
        <v>15600</v>
      </c>
      <c r="Q114" s="10">
        <v>13189.37</v>
      </c>
      <c r="R114" s="75">
        <f t="shared" si="5"/>
        <v>0.84547243589743593</v>
      </c>
      <c r="S114" s="78"/>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row>
    <row r="115" spans="1:63" ht="17.25" x14ac:dyDescent="0.25">
      <c r="A115" s="19" t="s">
        <v>618</v>
      </c>
      <c r="B115" s="18" t="s">
        <v>606</v>
      </c>
      <c r="C115" s="18" t="s">
        <v>227</v>
      </c>
      <c r="D115" s="10">
        <v>1223.8600000000001</v>
      </c>
      <c r="E115" s="10">
        <v>0</v>
      </c>
      <c r="F115" s="75">
        <f t="shared" si="6"/>
        <v>0</v>
      </c>
      <c r="G115" s="10">
        <v>1223.8600000000001</v>
      </c>
      <c r="H115" s="10">
        <v>0</v>
      </c>
      <c r="I115" s="75">
        <f t="shared" si="7"/>
        <v>0</v>
      </c>
      <c r="J115" s="10">
        <v>1223.8600000000001</v>
      </c>
      <c r="K115" s="10">
        <v>2</v>
      </c>
      <c r="L115" s="75">
        <f t="shared" si="8"/>
        <v>1.6341738434134622E-3</v>
      </c>
      <c r="M115" s="10">
        <v>1224</v>
      </c>
      <c r="N115" s="10">
        <v>721.94</v>
      </c>
      <c r="O115" s="75">
        <f t="shared" si="9"/>
        <v>0.58982026143790856</v>
      </c>
      <c r="P115" s="10">
        <v>1224</v>
      </c>
      <c r="Q115" s="10">
        <v>1085.6587500000021</v>
      </c>
      <c r="R115" s="75">
        <f t="shared" si="5"/>
        <v>0.88697610294117823</v>
      </c>
      <c r="S115" s="78"/>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row>
    <row r="116" spans="1:63" ht="17.25" x14ac:dyDescent="0.25">
      <c r="A116" s="19" t="s">
        <v>619</v>
      </c>
      <c r="B116" s="18" t="s">
        <v>606</v>
      </c>
      <c r="C116" s="18" t="s">
        <v>229</v>
      </c>
      <c r="D116" s="10">
        <v>354.4</v>
      </c>
      <c r="E116" s="10">
        <v>0</v>
      </c>
      <c r="F116" s="75">
        <f t="shared" si="6"/>
        <v>0</v>
      </c>
      <c r="G116" s="10">
        <v>354.4</v>
      </c>
      <c r="H116" s="10">
        <v>100.2</v>
      </c>
      <c r="I116" s="75">
        <f t="shared" si="7"/>
        <v>0.28273137697516931</v>
      </c>
      <c r="J116" s="10">
        <v>354.4</v>
      </c>
      <c r="K116" s="10">
        <v>2</v>
      </c>
      <c r="L116" s="75">
        <f t="shared" si="8"/>
        <v>5.6433408577878106E-3</v>
      </c>
      <c r="M116" s="10">
        <v>355</v>
      </c>
      <c r="N116" s="10">
        <v>0</v>
      </c>
      <c r="O116" s="75">
        <f t="shared" si="9"/>
        <v>0</v>
      </c>
      <c r="P116" s="10">
        <v>191</v>
      </c>
      <c r="Q116" s="10">
        <v>127.46649999999956</v>
      </c>
      <c r="R116" s="75">
        <f t="shared" si="5"/>
        <v>0.66736387434554745</v>
      </c>
      <c r="S116" s="78"/>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row>
    <row r="117" spans="1:63" ht="17.25" x14ac:dyDescent="0.25">
      <c r="A117" s="19" t="s">
        <v>620</v>
      </c>
      <c r="B117" s="18" t="s">
        <v>606</v>
      </c>
      <c r="C117" s="18" t="s">
        <v>231</v>
      </c>
      <c r="D117" s="10">
        <v>1223.8600000000001</v>
      </c>
      <c r="E117" s="10">
        <v>0</v>
      </c>
      <c r="F117" s="75">
        <f t="shared" si="6"/>
        <v>0</v>
      </c>
      <c r="G117" s="10">
        <v>1223.8600000000001</v>
      </c>
      <c r="H117" s="10">
        <v>0</v>
      </c>
      <c r="I117" s="75">
        <f t="shared" si="7"/>
        <v>0</v>
      </c>
      <c r="J117" s="10">
        <v>1223.8600000000001</v>
      </c>
      <c r="K117" s="10">
        <v>2</v>
      </c>
      <c r="L117" s="75">
        <f t="shared" si="8"/>
        <v>1.6341738434134622E-3</v>
      </c>
      <c r="M117" s="10">
        <v>1224</v>
      </c>
      <c r="N117" s="10">
        <v>475.54</v>
      </c>
      <c r="O117" s="75">
        <f t="shared" si="9"/>
        <v>0.38851307189542483</v>
      </c>
      <c r="P117" s="10">
        <v>1224</v>
      </c>
      <c r="Q117" s="10">
        <v>669.85474999999508</v>
      </c>
      <c r="R117" s="75">
        <f t="shared" si="5"/>
        <v>0.54726695261437508</v>
      </c>
      <c r="S117" s="78"/>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row>
    <row r="118" spans="1:63" x14ac:dyDescent="0.25">
      <c r="A118" s="19" t="s">
        <v>232</v>
      </c>
      <c r="B118" s="18" t="s">
        <v>233</v>
      </c>
      <c r="C118" s="18" t="s">
        <v>234</v>
      </c>
      <c r="D118" s="10">
        <v>2184</v>
      </c>
      <c r="E118" s="10">
        <v>0</v>
      </c>
      <c r="F118" s="75">
        <f t="shared" si="6"/>
        <v>0</v>
      </c>
      <c r="G118" s="10">
        <v>2000</v>
      </c>
      <c r="H118" s="10">
        <v>0</v>
      </c>
      <c r="I118" s="75">
        <f t="shared" si="7"/>
        <v>0</v>
      </c>
      <c r="J118" s="10">
        <v>2000</v>
      </c>
      <c r="K118" s="10">
        <v>448</v>
      </c>
      <c r="L118" s="75">
        <f t="shared" si="8"/>
        <v>0.224</v>
      </c>
      <c r="M118" s="10">
        <v>2000</v>
      </c>
      <c r="N118" s="10">
        <v>1956.25</v>
      </c>
      <c r="O118" s="75">
        <f t="shared" si="9"/>
        <v>0.97812500000000002</v>
      </c>
      <c r="P118" s="10">
        <v>2000</v>
      </c>
      <c r="Q118" s="10">
        <v>1752.9</v>
      </c>
      <c r="R118" s="75">
        <f t="shared" si="5"/>
        <v>0.87645000000000006</v>
      </c>
      <c r="S118" s="78"/>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row>
    <row r="119" spans="1:63" x14ac:dyDescent="0.25">
      <c r="A119" s="19" t="s">
        <v>235</v>
      </c>
      <c r="B119" s="18" t="s">
        <v>236</v>
      </c>
      <c r="C119" s="18" t="s">
        <v>237</v>
      </c>
      <c r="D119" s="10">
        <v>40450.176000000007</v>
      </c>
      <c r="E119" s="10">
        <v>0</v>
      </c>
      <c r="F119" s="75">
        <f t="shared" si="6"/>
        <v>0</v>
      </c>
      <c r="G119" s="10">
        <v>72004.898000000001</v>
      </c>
      <c r="H119" s="10">
        <v>10547.49</v>
      </c>
      <c r="I119" s="75">
        <f t="shared" si="7"/>
        <v>0.14648295175697632</v>
      </c>
      <c r="J119" s="10">
        <v>125300</v>
      </c>
      <c r="K119" s="10">
        <v>98510.012170000002</v>
      </c>
      <c r="L119" s="75">
        <f t="shared" si="8"/>
        <v>0.78619323359936155</v>
      </c>
      <c r="M119" s="10">
        <v>122794</v>
      </c>
      <c r="N119" s="10">
        <v>93967.739999999991</v>
      </c>
      <c r="O119" s="75">
        <f t="shared" si="9"/>
        <v>0.76524699903904092</v>
      </c>
      <c r="P119" s="10">
        <v>122794</v>
      </c>
      <c r="Q119" s="10">
        <v>79676.669999999925</v>
      </c>
      <c r="R119" s="75">
        <f t="shared" si="5"/>
        <v>0.64886452106780401</v>
      </c>
      <c r="S119" s="78"/>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row>
    <row r="120" spans="1:63" x14ac:dyDescent="0.25">
      <c r="A120" s="19" t="s">
        <v>238</v>
      </c>
      <c r="B120" s="18" t="s">
        <v>239</v>
      </c>
      <c r="C120" s="18" t="s">
        <v>240</v>
      </c>
      <c r="D120" s="10">
        <v>251940</v>
      </c>
      <c r="E120" s="10">
        <v>191775</v>
      </c>
      <c r="F120" s="75">
        <f t="shared" si="6"/>
        <v>0.76119314122410098</v>
      </c>
      <c r="G120" s="10">
        <v>251940</v>
      </c>
      <c r="H120" s="10">
        <v>190568</v>
      </c>
      <c r="I120" s="75">
        <f t="shared" si="7"/>
        <v>0.75640231801222513</v>
      </c>
      <c r="J120" s="10">
        <v>218103</v>
      </c>
      <c r="K120" s="10">
        <v>200338</v>
      </c>
      <c r="L120" s="75">
        <f t="shared" si="8"/>
        <v>0.91854765867502963</v>
      </c>
      <c r="M120" s="10">
        <v>218103</v>
      </c>
      <c r="N120" s="10">
        <v>212947</v>
      </c>
      <c r="O120" s="75">
        <f t="shared" si="9"/>
        <v>0.97635979330866607</v>
      </c>
      <c r="P120" s="10">
        <v>220752</v>
      </c>
      <c r="Q120" s="10">
        <v>183162</v>
      </c>
      <c r="R120" s="75">
        <f t="shared" si="5"/>
        <v>0.82971841704718419</v>
      </c>
      <c r="S120" s="78"/>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row>
    <row r="121" spans="1:63" x14ac:dyDescent="0.25">
      <c r="A121" s="19" t="s">
        <v>241</v>
      </c>
      <c r="B121" s="18" t="s">
        <v>242</v>
      </c>
      <c r="C121" s="18" t="s">
        <v>243</v>
      </c>
      <c r="D121" s="10">
        <v>23233.3596</v>
      </c>
      <c r="E121" s="10">
        <v>10376</v>
      </c>
      <c r="F121" s="75">
        <f t="shared" si="6"/>
        <v>0.44659920814895837</v>
      </c>
      <c r="G121" s="10">
        <v>8559.6587999999974</v>
      </c>
      <c r="H121" s="10">
        <v>10752.67</v>
      </c>
      <c r="I121" s="75">
        <f t="shared" si="7"/>
        <v>1.2562031094043145</v>
      </c>
      <c r="J121" s="10">
        <v>9293</v>
      </c>
      <c r="K121" s="10">
        <v>9310.24</v>
      </c>
      <c r="L121" s="75">
        <f t="shared" si="8"/>
        <v>1.0018551597976972</v>
      </c>
      <c r="M121" s="10">
        <v>8472</v>
      </c>
      <c r="N121" s="10">
        <v>10983.625</v>
      </c>
      <c r="O121" s="75">
        <f t="shared" si="9"/>
        <v>1.2964618744098206</v>
      </c>
      <c r="P121" s="10">
        <v>8656</v>
      </c>
      <c r="Q121" s="10">
        <v>11415.758999999913</v>
      </c>
      <c r="R121" s="75">
        <f t="shared" si="5"/>
        <v>1.3188261321626515</v>
      </c>
      <c r="S121" s="78"/>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row>
    <row r="122" spans="1:63" x14ac:dyDescent="0.25">
      <c r="A122" s="19" t="s">
        <v>244</v>
      </c>
      <c r="B122" s="18" t="s">
        <v>242</v>
      </c>
      <c r="C122" s="18" t="s">
        <v>245</v>
      </c>
      <c r="D122" s="10">
        <v>29687.070599999999</v>
      </c>
      <c r="E122" s="10">
        <v>18139</v>
      </c>
      <c r="F122" s="75">
        <f t="shared" si="6"/>
        <v>0.61100673233821867</v>
      </c>
      <c r="G122" s="10">
        <v>29687.070599999999</v>
      </c>
      <c r="H122" s="10">
        <v>17128.542000000001</v>
      </c>
      <c r="I122" s="75">
        <f t="shared" si="7"/>
        <v>0.57696976002745115</v>
      </c>
      <c r="J122" s="10">
        <v>18750</v>
      </c>
      <c r="K122" s="10">
        <v>19642.21</v>
      </c>
      <c r="L122" s="75">
        <f t="shared" si="8"/>
        <v>1.0475845333333333</v>
      </c>
      <c r="M122" s="10">
        <v>15249</v>
      </c>
      <c r="N122" s="10">
        <v>19743.241000000002</v>
      </c>
      <c r="O122" s="75">
        <f t="shared" si="9"/>
        <v>1.294723654010099</v>
      </c>
      <c r="P122" s="10">
        <v>14389</v>
      </c>
      <c r="Q122" s="10">
        <v>20797.118000000642</v>
      </c>
      <c r="R122" s="75">
        <f t="shared" si="5"/>
        <v>1.4453483911321594</v>
      </c>
      <c r="S122" s="78"/>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row>
    <row r="123" spans="1:63" x14ac:dyDescent="0.25">
      <c r="A123" s="19" t="s">
        <v>246</v>
      </c>
      <c r="B123" s="18" t="s">
        <v>242</v>
      </c>
      <c r="C123" s="18" t="s">
        <v>247</v>
      </c>
      <c r="D123" s="10">
        <v>6324.6367799999989</v>
      </c>
      <c r="E123" s="10">
        <v>1407</v>
      </c>
      <c r="F123" s="75">
        <f t="shared" si="6"/>
        <v>0.22246336808609588</v>
      </c>
      <c r="G123" s="10">
        <v>6324.6367799999998</v>
      </c>
      <c r="H123" s="10">
        <v>1409.4377999999999</v>
      </c>
      <c r="I123" s="75">
        <f t="shared" si="7"/>
        <v>0.22284881314559854</v>
      </c>
      <c r="J123" s="10">
        <v>3995</v>
      </c>
      <c r="K123" s="10">
        <v>36.4</v>
      </c>
      <c r="L123" s="75">
        <f t="shared" si="8"/>
        <v>9.1113892365456816E-3</v>
      </c>
      <c r="M123" s="10">
        <v>1892</v>
      </c>
      <c r="N123" s="10">
        <v>0</v>
      </c>
      <c r="O123" s="75">
        <f t="shared" si="9"/>
        <v>0</v>
      </c>
      <c r="P123" s="10" t="s">
        <v>7</v>
      </c>
      <c r="Q123" s="10">
        <v>0</v>
      </c>
      <c r="R123" s="75" t="str">
        <f t="shared" si="5"/>
        <v>N/A</v>
      </c>
      <c r="S123" s="78"/>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row>
    <row r="124" spans="1:63" x14ac:dyDescent="0.25">
      <c r="A124" s="19" t="s">
        <v>248</v>
      </c>
      <c r="B124" s="18" t="s">
        <v>242</v>
      </c>
      <c r="C124" s="18" t="s">
        <v>249</v>
      </c>
      <c r="D124" s="10">
        <v>14583.122399999998</v>
      </c>
      <c r="E124" s="10">
        <v>11258</v>
      </c>
      <c r="F124" s="75">
        <f t="shared" si="6"/>
        <v>0.77198830889604286</v>
      </c>
      <c r="G124" s="10">
        <v>14583.122399999997</v>
      </c>
      <c r="H124" s="10">
        <v>11841.41</v>
      </c>
      <c r="I124" s="75">
        <f t="shared" si="7"/>
        <v>0.81199414468330888</v>
      </c>
      <c r="J124" s="10">
        <v>12500</v>
      </c>
      <c r="K124" s="10">
        <v>12561.7</v>
      </c>
      <c r="L124" s="75">
        <f t="shared" si="8"/>
        <v>1.0049360000000001</v>
      </c>
      <c r="M124" s="10">
        <v>11063</v>
      </c>
      <c r="N124" s="10">
        <v>13260.79264</v>
      </c>
      <c r="O124" s="75">
        <f t="shared" si="9"/>
        <v>1.1986615420771942</v>
      </c>
      <c r="P124" s="10">
        <v>13999</v>
      </c>
      <c r="Q124" s="10">
        <v>11453.923620000072</v>
      </c>
      <c r="R124" s="75">
        <f t="shared" si="5"/>
        <v>0.81819584398886147</v>
      </c>
      <c r="S124" s="78"/>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row>
    <row r="125" spans="1:63" x14ac:dyDescent="0.25">
      <c r="A125" s="19" t="s">
        <v>250</v>
      </c>
      <c r="B125" s="18" t="s">
        <v>242</v>
      </c>
      <c r="C125" s="18" t="s">
        <v>251</v>
      </c>
      <c r="D125" s="10">
        <v>13790.561399999999</v>
      </c>
      <c r="E125" s="10">
        <v>9251</v>
      </c>
      <c r="F125" s="75">
        <f t="shared" si="6"/>
        <v>0.67082113132827215</v>
      </c>
      <c r="G125" s="10">
        <v>13790.561400000001</v>
      </c>
      <c r="H125" s="10">
        <v>9429.3160000000007</v>
      </c>
      <c r="I125" s="75">
        <f t="shared" si="7"/>
        <v>0.68375142436188274</v>
      </c>
      <c r="J125" s="10">
        <v>11820</v>
      </c>
      <c r="K125" s="10">
        <v>9529.2999999999993</v>
      </c>
      <c r="L125" s="75">
        <f t="shared" si="8"/>
        <v>0.8062013536379018</v>
      </c>
      <c r="M125" s="10">
        <v>8733</v>
      </c>
      <c r="N125" s="10">
        <v>9459.3150000000005</v>
      </c>
      <c r="O125" s="75">
        <f t="shared" si="9"/>
        <v>1.0831690140845072</v>
      </c>
      <c r="P125" s="10">
        <v>10336</v>
      </c>
      <c r="Q125" s="10">
        <v>9466.4900000001362</v>
      </c>
      <c r="R125" s="75">
        <f t="shared" si="5"/>
        <v>0.91587558049536921</v>
      </c>
      <c r="S125" s="78"/>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row>
    <row r="126" spans="1:63" x14ac:dyDescent="0.25">
      <c r="A126" s="19" t="s">
        <v>252</v>
      </c>
      <c r="B126" s="18" t="s">
        <v>242</v>
      </c>
      <c r="C126" s="18" t="s">
        <v>253</v>
      </c>
      <c r="D126" s="10">
        <v>10962.703751999999</v>
      </c>
      <c r="E126" s="10">
        <v>3035</v>
      </c>
      <c r="F126" s="75">
        <f t="shared" si="6"/>
        <v>0.27684776207204403</v>
      </c>
      <c r="G126" s="10">
        <v>10962.703751999998</v>
      </c>
      <c r="H126" s="10">
        <v>1815.5122999999999</v>
      </c>
      <c r="I126" s="75">
        <f t="shared" si="7"/>
        <v>0.1656080781776835</v>
      </c>
      <c r="J126" s="10">
        <v>6924</v>
      </c>
      <c r="K126" s="10">
        <v>1849.57</v>
      </c>
      <c r="L126" s="75">
        <f t="shared" si="8"/>
        <v>0.26712449451184284</v>
      </c>
      <c r="M126" s="10">
        <v>1671</v>
      </c>
      <c r="N126" s="10">
        <v>1069.44101</v>
      </c>
      <c r="O126" s="75">
        <f t="shared" si="9"/>
        <v>0.64000060442848594</v>
      </c>
      <c r="P126" s="10">
        <v>881</v>
      </c>
      <c r="Q126" s="10">
        <v>1023.6220999999964</v>
      </c>
      <c r="R126" s="75">
        <f t="shared" si="5"/>
        <v>1.1618866061293944</v>
      </c>
      <c r="S126" s="78"/>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row>
    <row r="127" spans="1:63" x14ac:dyDescent="0.25">
      <c r="A127" s="19" t="s">
        <v>254</v>
      </c>
      <c r="B127" s="18" t="s">
        <v>242</v>
      </c>
      <c r="C127" s="18" t="s">
        <v>255</v>
      </c>
      <c r="D127" s="10">
        <v>24252.366600000001</v>
      </c>
      <c r="E127" s="10">
        <v>21540</v>
      </c>
      <c r="F127" s="75">
        <f t="shared" si="6"/>
        <v>0.888160745516687</v>
      </c>
      <c r="G127" s="10">
        <v>24252.366599999998</v>
      </c>
      <c r="H127" s="10">
        <v>23071.397000000001</v>
      </c>
      <c r="I127" s="75">
        <f t="shared" si="7"/>
        <v>0.9513049749132525</v>
      </c>
      <c r="J127" s="10">
        <v>24252</v>
      </c>
      <c r="K127" s="10">
        <v>22875.58</v>
      </c>
      <c r="L127" s="75">
        <f t="shared" si="8"/>
        <v>0.94324509318819072</v>
      </c>
      <c r="M127" s="10">
        <v>21184</v>
      </c>
      <c r="N127" s="10">
        <v>21833.693859999999</v>
      </c>
      <c r="O127" s="75">
        <f t="shared" si="9"/>
        <v>1.0306690832703926</v>
      </c>
      <c r="P127" s="10">
        <v>23933</v>
      </c>
      <c r="Q127" s="10">
        <v>19049.895109999889</v>
      </c>
      <c r="R127" s="75">
        <f t="shared" si="5"/>
        <v>0.79596770609618051</v>
      </c>
      <c r="S127" s="78"/>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row>
    <row r="128" spans="1:63" x14ac:dyDescent="0.25">
      <c r="A128" s="19" t="s">
        <v>256</v>
      </c>
      <c r="B128" s="18" t="s">
        <v>242</v>
      </c>
      <c r="C128" s="18" t="s">
        <v>257</v>
      </c>
      <c r="D128" s="10">
        <v>43024.740000000005</v>
      </c>
      <c r="E128" s="10">
        <v>38527</v>
      </c>
      <c r="F128" s="75">
        <f t="shared" si="6"/>
        <v>0.89546154142941936</v>
      </c>
      <c r="G128" s="10">
        <v>43024.740000000005</v>
      </c>
      <c r="H128" s="10">
        <v>35915.031000000003</v>
      </c>
      <c r="I128" s="75">
        <f t="shared" si="7"/>
        <v>0.83475300489904181</v>
      </c>
      <c r="J128" s="10">
        <v>43025</v>
      </c>
      <c r="K128" s="10">
        <v>33400.240000000005</v>
      </c>
      <c r="L128" s="75">
        <f t="shared" si="8"/>
        <v>0.77629843114468344</v>
      </c>
      <c r="M128" s="10">
        <v>32745</v>
      </c>
      <c r="N128" s="10">
        <v>31747.329089999999</v>
      </c>
      <c r="O128" s="75">
        <f t="shared" si="9"/>
        <v>0.96953211452130095</v>
      </c>
      <c r="P128" s="10">
        <v>33696</v>
      </c>
      <c r="Q128" s="10">
        <v>33307.636760000714</v>
      </c>
      <c r="R128" s="75">
        <f t="shared" si="5"/>
        <v>0.9884745002374381</v>
      </c>
      <c r="S128" s="78"/>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row>
    <row r="129" spans="1:63" x14ac:dyDescent="0.25">
      <c r="A129" s="19" t="s">
        <v>258</v>
      </c>
      <c r="B129" s="18" t="s">
        <v>242</v>
      </c>
      <c r="C129" s="18" t="s">
        <v>259</v>
      </c>
      <c r="D129" s="10">
        <v>3269.88024</v>
      </c>
      <c r="E129" s="10">
        <v>195</v>
      </c>
      <c r="F129" s="75">
        <f t="shared" si="6"/>
        <v>5.9635211594171414E-2</v>
      </c>
      <c r="G129" s="10">
        <v>3269.88024</v>
      </c>
      <c r="H129" s="10">
        <v>2.4060000000000002E-2</v>
      </c>
      <c r="I129" s="75">
        <f t="shared" si="7"/>
        <v>7.3580676459269964E-6</v>
      </c>
      <c r="J129" s="10">
        <v>3270</v>
      </c>
      <c r="K129" s="10">
        <v>0</v>
      </c>
      <c r="L129" s="75">
        <f t="shared" si="8"/>
        <v>0</v>
      </c>
      <c r="M129" s="10">
        <v>0</v>
      </c>
      <c r="N129" s="10">
        <v>0</v>
      </c>
      <c r="O129" s="75" t="str">
        <f t="shared" si="9"/>
        <v>N/A</v>
      </c>
      <c r="P129" s="10" t="s">
        <v>7</v>
      </c>
      <c r="Q129" s="10">
        <v>0</v>
      </c>
      <c r="R129" s="75" t="str">
        <f t="shared" si="5"/>
        <v>N/A</v>
      </c>
      <c r="S129" s="78"/>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row>
    <row r="130" spans="1:63" x14ac:dyDescent="0.25">
      <c r="A130" s="19" t="s">
        <v>260</v>
      </c>
      <c r="B130" s="18" t="s">
        <v>242</v>
      </c>
      <c r="C130" s="18" t="s">
        <v>261</v>
      </c>
      <c r="D130" s="10">
        <v>13473.537</v>
      </c>
      <c r="E130" s="10">
        <v>0</v>
      </c>
      <c r="F130" s="75">
        <f t="shared" si="6"/>
        <v>0</v>
      </c>
      <c r="G130" s="10">
        <v>13473.537000000002</v>
      </c>
      <c r="H130" s="10">
        <v>6930.73</v>
      </c>
      <c r="I130" s="75">
        <f t="shared" si="7"/>
        <v>0.5143957373628022</v>
      </c>
      <c r="J130" s="10">
        <v>11221.467400000001</v>
      </c>
      <c r="K130" s="10">
        <v>13902.3</v>
      </c>
      <c r="L130" s="75">
        <f t="shared" si="8"/>
        <v>1.2389021421565594</v>
      </c>
      <c r="M130" s="10">
        <v>12746</v>
      </c>
      <c r="N130" s="10">
        <v>14139.202880000001</v>
      </c>
      <c r="O130" s="75">
        <f t="shared" si="9"/>
        <v>1.1093051059155814</v>
      </c>
      <c r="P130" s="10">
        <v>14255</v>
      </c>
      <c r="Q130" s="10">
        <v>11329.616969999977</v>
      </c>
      <c r="R130" s="75">
        <f t="shared" si="5"/>
        <v>0.79478196913363575</v>
      </c>
      <c r="S130" s="78"/>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row>
    <row r="131" spans="1:63" x14ac:dyDescent="0.25">
      <c r="A131" s="19" t="s">
        <v>262</v>
      </c>
      <c r="B131" s="18" t="s">
        <v>242</v>
      </c>
      <c r="C131" s="18" t="s">
        <v>263</v>
      </c>
      <c r="D131" s="10">
        <v>15819.51756</v>
      </c>
      <c r="E131" s="10">
        <v>10673</v>
      </c>
      <c r="F131" s="75">
        <f t="shared" si="6"/>
        <v>0.67467291335020962</v>
      </c>
      <c r="G131" s="10">
        <v>15819.517560000002</v>
      </c>
      <c r="H131" s="10">
        <v>16453.097000000002</v>
      </c>
      <c r="I131" s="75">
        <f t="shared" si="7"/>
        <v>1.0400504906421431</v>
      </c>
      <c r="J131" s="10">
        <v>13560</v>
      </c>
      <c r="K131" s="10">
        <v>18645.72</v>
      </c>
      <c r="L131" s="75">
        <f t="shared" si="8"/>
        <v>1.3750530973451329</v>
      </c>
      <c r="M131" s="10">
        <v>16312</v>
      </c>
      <c r="N131" s="10">
        <v>18374.194790000001</v>
      </c>
      <c r="O131" s="75">
        <f t="shared" si="9"/>
        <v>1.1264219464198137</v>
      </c>
      <c r="P131" s="10">
        <v>19358</v>
      </c>
      <c r="Q131" s="10">
        <v>15830.970570000114</v>
      </c>
      <c r="R131" s="75">
        <f t="shared" si="5"/>
        <v>0.81779990546544656</v>
      </c>
      <c r="S131" s="78"/>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row>
    <row r="132" spans="1:63" x14ac:dyDescent="0.25">
      <c r="A132" s="19" t="s">
        <v>264</v>
      </c>
      <c r="B132" s="18" t="s">
        <v>242</v>
      </c>
      <c r="C132" s="18" t="s">
        <v>265</v>
      </c>
      <c r="D132" s="10">
        <v>4302.4740000000002</v>
      </c>
      <c r="E132" s="10">
        <v>2960</v>
      </c>
      <c r="F132" s="75">
        <f t="shared" si="6"/>
        <v>0.68797626667819489</v>
      </c>
      <c r="G132" s="10">
        <v>4302.4740000000002</v>
      </c>
      <c r="H132" s="10">
        <v>2200.9515999999999</v>
      </c>
      <c r="I132" s="75">
        <f t="shared" si="7"/>
        <v>0.5115548867930404</v>
      </c>
      <c r="J132" s="10">
        <v>3170</v>
      </c>
      <c r="K132" s="10">
        <v>1501.5700000000002</v>
      </c>
      <c r="L132" s="75">
        <f t="shared" si="8"/>
        <v>0.47368138801261833</v>
      </c>
      <c r="M132" s="10">
        <v>1963</v>
      </c>
      <c r="N132" s="10">
        <v>1516.17779</v>
      </c>
      <c r="O132" s="75">
        <f t="shared" si="9"/>
        <v>0.77237788588894551</v>
      </c>
      <c r="P132" s="10">
        <v>1401</v>
      </c>
      <c r="Q132" s="10">
        <v>1516.4464700000051</v>
      </c>
      <c r="R132" s="75">
        <f t="shared" si="5"/>
        <v>1.0824029050678123</v>
      </c>
      <c r="S132" s="78"/>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row>
    <row r="133" spans="1:63" x14ac:dyDescent="0.25">
      <c r="A133" s="19" t="s">
        <v>266</v>
      </c>
      <c r="B133" s="18" t="s">
        <v>242</v>
      </c>
      <c r="C133" s="18" t="s">
        <v>267</v>
      </c>
      <c r="D133" s="10">
        <v>14583.122399999998</v>
      </c>
      <c r="E133" s="10">
        <v>8012</v>
      </c>
      <c r="F133" s="75">
        <f t="shared" si="6"/>
        <v>0.54940223226817331</v>
      </c>
      <c r="G133" s="10">
        <v>12680.976000000002</v>
      </c>
      <c r="H133" s="10">
        <v>18150.274000000001</v>
      </c>
      <c r="I133" s="75">
        <f t="shared" si="7"/>
        <v>1.4312994520295597</v>
      </c>
      <c r="J133" s="10">
        <v>13768</v>
      </c>
      <c r="K133" s="10">
        <v>20415.829999999998</v>
      </c>
      <c r="L133" s="75">
        <f t="shared" si="8"/>
        <v>1.4828464555490992</v>
      </c>
      <c r="M133" s="10">
        <v>19493</v>
      </c>
      <c r="N133" s="10">
        <v>20100.103029999998</v>
      </c>
      <c r="O133" s="75">
        <f t="shared" si="9"/>
        <v>1.0311446688554866</v>
      </c>
      <c r="P133" s="10">
        <v>20399</v>
      </c>
      <c r="Q133" s="10">
        <v>17683.861250000024</v>
      </c>
      <c r="R133" s="75">
        <f t="shared" si="5"/>
        <v>0.86689843864895455</v>
      </c>
      <c r="S133" s="78"/>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row>
    <row r="134" spans="1:63" x14ac:dyDescent="0.25">
      <c r="A134" s="19" t="s">
        <v>268</v>
      </c>
      <c r="B134" s="18" t="s">
        <v>242</v>
      </c>
      <c r="C134" s="18" t="s">
        <v>269</v>
      </c>
      <c r="D134" s="10">
        <v>6601.0560000000005</v>
      </c>
      <c r="E134" s="10">
        <v>0</v>
      </c>
      <c r="F134" s="75">
        <f t="shared" si="6"/>
        <v>0</v>
      </c>
      <c r="G134" s="10">
        <v>7925.61</v>
      </c>
      <c r="H134" s="10">
        <v>0</v>
      </c>
      <c r="I134" s="75">
        <f t="shared" si="7"/>
        <v>0</v>
      </c>
      <c r="J134" s="10">
        <v>7926</v>
      </c>
      <c r="K134" s="10">
        <v>7919.95</v>
      </c>
      <c r="L134" s="75">
        <f t="shared" si="8"/>
        <v>0.99923668937673482</v>
      </c>
      <c r="M134" s="10">
        <v>8084</v>
      </c>
      <c r="N134" s="10">
        <v>8393.8193800000008</v>
      </c>
      <c r="O134" s="75">
        <f t="shared" si="9"/>
        <v>1.0383250098960912</v>
      </c>
      <c r="P134" s="10">
        <v>9180</v>
      </c>
      <c r="Q134" s="10">
        <v>8245.3280299999806</v>
      </c>
      <c r="R134" s="75">
        <f t="shared" ref="R134:R197" si="10">IFERROR(Q134/P134,"N/A")</f>
        <v>0.89818388126361448</v>
      </c>
      <c r="S134" s="78"/>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row>
    <row r="135" spans="1:63" x14ac:dyDescent="0.25">
      <c r="A135" s="19" t="s">
        <v>270</v>
      </c>
      <c r="B135" s="18" t="s">
        <v>242</v>
      </c>
      <c r="C135" s="18" t="s">
        <v>271</v>
      </c>
      <c r="D135" s="10">
        <v>4121.3171999999995</v>
      </c>
      <c r="E135" s="10">
        <v>3337</v>
      </c>
      <c r="F135" s="75">
        <f t="shared" ref="F135:F198" si="11">IFERROR(E135/D135,"N/A")</f>
        <v>0.80969259051450837</v>
      </c>
      <c r="G135" s="10">
        <v>4121.3171999999995</v>
      </c>
      <c r="H135" s="10">
        <v>4879.4290000000001</v>
      </c>
      <c r="I135" s="75">
        <f t="shared" ref="I135:I198" si="12">IFERROR(H135/G135,"N/A")</f>
        <v>1.1839489083732746</v>
      </c>
      <c r="J135" s="10">
        <v>4475</v>
      </c>
      <c r="K135" s="10">
        <v>5279.31</v>
      </c>
      <c r="L135" s="75">
        <f t="shared" ref="L135:L198" si="13">IFERROR(K135/J135,"N/A")</f>
        <v>1.1797340782122905</v>
      </c>
      <c r="M135" s="10">
        <v>5038</v>
      </c>
      <c r="N135" s="10">
        <v>5254.0582699999995</v>
      </c>
      <c r="O135" s="75">
        <f t="shared" ref="O135:O198" si="14">IFERROR(N135/M135,"N/A")</f>
        <v>1.0428857225089321</v>
      </c>
      <c r="P135" s="10">
        <v>5468</v>
      </c>
      <c r="Q135" s="10">
        <v>4502.6993800000355</v>
      </c>
      <c r="R135" s="75">
        <f t="shared" si="10"/>
        <v>0.82346367593270586</v>
      </c>
      <c r="S135" s="78"/>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row>
    <row r="136" spans="1:63" x14ac:dyDescent="0.25">
      <c r="A136" s="19" t="s">
        <v>272</v>
      </c>
      <c r="B136" s="18" t="s">
        <v>242</v>
      </c>
      <c r="C136" s="18" t="s">
        <v>273</v>
      </c>
      <c r="D136" s="10">
        <v>7051.52844</v>
      </c>
      <c r="E136" s="10">
        <v>0</v>
      </c>
      <c r="F136" s="75">
        <f t="shared" si="11"/>
        <v>0</v>
      </c>
      <c r="G136" s="10">
        <v>7443.2800200000001</v>
      </c>
      <c r="H136" s="10">
        <v>0</v>
      </c>
      <c r="I136" s="75">
        <f t="shared" si="12"/>
        <v>0</v>
      </c>
      <c r="J136" s="10">
        <v>7443</v>
      </c>
      <c r="K136" s="10">
        <v>0</v>
      </c>
      <c r="L136" s="75">
        <f t="shared" si="13"/>
        <v>0</v>
      </c>
      <c r="M136" s="10">
        <v>2901</v>
      </c>
      <c r="N136" s="10" t="s">
        <v>7</v>
      </c>
      <c r="O136" s="75" t="str">
        <f t="shared" si="14"/>
        <v>N/A</v>
      </c>
      <c r="P136" s="10">
        <v>100</v>
      </c>
      <c r="Q136" s="10" t="s">
        <v>7</v>
      </c>
      <c r="R136" s="75" t="str">
        <f t="shared" si="10"/>
        <v>N/A</v>
      </c>
      <c r="S136" s="78"/>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row>
    <row r="137" spans="1:63" x14ac:dyDescent="0.25">
      <c r="A137" s="19" t="s">
        <v>274</v>
      </c>
      <c r="B137" s="18" t="s">
        <v>242</v>
      </c>
      <c r="C137" s="18" t="s">
        <v>275</v>
      </c>
      <c r="D137" s="10">
        <v>29166.244799999997</v>
      </c>
      <c r="E137" s="10">
        <v>25535</v>
      </c>
      <c r="F137" s="75">
        <f t="shared" si="11"/>
        <v>0.87549837749424642</v>
      </c>
      <c r="G137" s="10">
        <v>29166.244799999993</v>
      </c>
      <c r="H137" s="10">
        <v>29001.558000000001</v>
      </c>
      <c r="I137" s="75">
        <f t="shared" si="12"/>
        <v>0.99435351375779468</v>
      </c>
      <c r="J137" s="10">
        <v>30000</v>
      </c>
      <c r="K137" s="10">
        <v>31769.55</v>
      </c>
      <c r="L137" s="75">
        <f t="shared" si="13"/>
        <v>1.0589850000000001</v>
      </c>
      <c r="M137" s="10">
        <v>28358</v>
      </c>
      <c r="N137" s="10">
        <v>29686.901420000002</v>
      </c>
      <c r="O137" s="75">
        <f t="shared" si="14"/>
        <v>1.0468616058960436</v>
      </c>
      <c r="P137" s="10">
        <v>31421</v>
      </c>
      <c r="Q137" s="10">
        <v>27625.942500000012</v>
      </c>
      <c r="R137" s="75">
        <f t="shared" si="10"/>
        <v>0.87921907323127879</v>
      </c>
      <c r="S137" s="78"/>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row>
    <row r="138" spans="1:63" x14ac:dyDescent="0.25">
      <c r="A138" s="19" t="s">
        <v>276</v>
      </c>
      <c r="B138" s="18" t="s">
        <v>242</v>
      </c>
      <c r="C138" s="18" t="s">
        <v>277</v>
      </c>
      <c r="D138" s="10">
        <v>36457.805999999997</v>
      </c>
      <c r="E138" s="10">
        <v>0</v>
      </c>
      <c r="F138" s="75">
        <f t="shared" si="11"/>
        <v>0</v>
      </c>
      <c r="G138" s="10">
        <v>36457.805999999997</v>
      </c>
      <c r="H138" s="10">
        <v>0</v>
      </c>
      <c r="I138" s="75">
        <f t="shared" si="12"/>
        <v>0</v>
      </c>
      <c r="J138" s="10">
        <v>36457</v>
      </c>
      <c r="K138" s="10">
        <v>0</v>
      </c>
      <c r="L138" s="75">
        <f t="shared" si="13"/>
        <v>0</v>
      </c>
      <c r="M138" s="10">
        <v>25532</v>
      </c>
      <c r="N138" s="10">
        <v>21610.15754</v>
      </c>
      <c r="O138" s="75">
        <f t="shared" si="14"/>
        <v>0.84639501566661446</v>
      </c>
      <c r="P138" s="10">
        <v>23526</v>
      </c>
      <c r="Q138" s="10">
        <v>24151.913759999879</v>
      </c>
      <c r="R138" s="75">
        <f t="shared" si="10"/>
        <v>1.0266051925529152</v>
      </c>
      <c r="S138" s="78"/>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row>
    <row r="139" spans="1:63" x14ac:dyDescent="0.25">
      <c r="A139" s="19" t="s">
        <v>278</v>
      </c>
      <c r="B139" s="18" t="s">
        <v>242</v>
      </c>
      <c r="C139" s="18" t="s">
        <v>279</v>
      </c>
      <c r="D139" s="10">
        <v>43749.367200000001</v>
      </c>
      <c r="E139" s="10">
        <v>6178</v>
      </c>
      <c r="F139" s="75">
        <f t="shared" si="11"/>
        <v>0.1412134710830743</v>
      </c>
      <c r="G139" s="10">
        <v>43749.367199999993</v>
      </c>
      <c r="H139" s="10">
        <v>36500</v>
      </c>
      <c r="I139" s="75">
        <f t="shared" si="12"/>
        <v>0.83429778156882706</v>
      </c>
      <c r="J139" s="10">
        <v>43749</v>
      </c>
      <c r="K139" s="10">
        <v>37430.06</v>
      </c>
      <c r="L139" s="75">
        <f t="shared" si="13"/>
        <v>0.85556378431506996</v>
      </c>
      <c r="M139" s="10">
        <v>35484</v>
      </c>
      <c r="N139" s="10">
        <v>35737.50101</v>
      </c>
      <c r="O139" s="75">
        <f t="shared" si="14"/>
        <v>1.0071440933942057</v>
      </c>
      <c r="P139" s="10">
        <v>37430</v>
      </c>
      <c r="Q139" s="10">
        <v>32171.295999999966</v>
      </c>
      <c r="R139" s="75">
        <f t="shared" si="10"/>
        <v>0.8595056371894193</v>
      </c>
      <c r="S139" s="78"/>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row>
    <row r="140" spans="1:63" x14ac:dyDescent="0.25">
      <c r="A140" s="19" t="s">
        <v>280</v>
      </c>
      <c r="B140" s="18" t="s">
        <v>242</v>
      </c>
      <c r="C140" s="18" t="s">
        <v>281</v>
      </c>
      <c r="D140" s="10">
        <v>11881.900799999999</v>
      </c>
      <c r="E140" s="10">
        <v>0</v>
      </c>
      <c r="F140" s="75">
        <f t="shared" si="11"/>
        <v>0</v>
      </c>
      <c r="G140" s="10">
        <v>13949.0736</v>
      </c>
      <c r="H140" s="10">
        <v>5539.1670000000004</v>
      </c>
      <c r="I140" s="75">
        <f t="shared" si="12"/>
        <v>0.39709927403351003</v>
      </c>
      <c r="J140" s="10">
        <v>13949</v>
      </c>
      <c r="K140" s="10">
        <v>14877.75</v>
      </c>
      <c r="L140" s="75">
        <f t="shared" si="13"/>
        <v>1.0665818338232131</v>
      </c>
      <c r="M140" s="10">
        <v>13785</v>
      </c>
      <c r="N140" s="10">
        <v>15353.29091</v>
      </c>
      <c r="O140" s="75">
        <f t="shared" si="14"/>
        <v>1.1137679296336598</v>
      </c>
      <c r="P140" s="10">
        <v>15935</v>
      </c>
      <c r="Q140" s="10">
        <v>12384.37652999992</v>
      </c>
      <c r="R140" s="75">
        <f t="shared" si="10"/>
        <v>0.77718083024787699</v>
      </c>
      <c r="S140" s="78"/>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row>
    <row r="141" spans="1:63" x14ac:dyDescent="0.25">
      <c r="A141" s="19" t="s">
        <v>282</v>
      </c>
      <c r="B141" s="18" t="s">
        <v>242</v>
      </c>
      <c r="C141" s="18" t="s">
        <v>283</v>
      </c>
      <c r="D141" s="10" t="s">
        <v>7</v>
      </c>
      <c r="E141" s="10" t="s">
        <v>7</v>
      </c>
      <c r="F141" s="75" t="str">
        <f t="shared" si="11"/>
        <v>N/A</v>
      </c>
      <c r="G141" s="10">
        <v>9564.6261479999994</v>
      </c>
      <c r="H141" s="10">
        <v>1055.4268</v>
      </c>
      <c r="I141" s="75">
        <f t="shared" si="12"/>
        <v>0.11034689528567657</v>
      </c>
      <c r="J141" s="10">
        <v>9565</v>
      </c>
      <c r="K141" s="10">
        <v>1853.77</v>
      </c>
      <c r="L141" s="75">
        <f t="shared" si="13"/>
        <v>0.19380763199163617</v>
      </c>
      <c r="M141" s="10">
        <v>1528</v>
      </c>
      <c r="N141" s="10">
        <v>2207.7694799999999</v>
      </c>
      <c r="O141" s="75">
        <f t="shared" si="14"/>
        <v>1.4448753141361257</v>
      </c>
      <c r="P141" s="10">
        <v>2188</v>
      </c>
      <c r="Q141" s="10">
        <v>1791.6143400000014</v>
      </c>
      <c r="R141" s="75">
        <f t="shared" si="10"/>
        <v>0.81883653564899517</v>
      </c>
      <c r="S141" s="78"/>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row>
    <row r="142" spans="1:63" x14ac:dyDescent="0.25">
      <c r="A142" s="19" t="s">
        <v>284</v>
      </c>
      <c r="B142" s="18" t="s">
        <v>242</v>
      </c>
      <c r="C142" s="18" t="s">
        <v>285</v>
      </c>
      <c r="D142" s="10">
        <v>0</v>
      </c>
      <c r="E142" s="10">
        <v>0</v>
      </c>
      <c r="F142" s="75" t="str">
        <f t="shared" si="11"/>
        <v>N/A</v>
      </c>
      <c r="G142" s="10">
        <v>13752.779039999999</v>
      </c>
      <c r="H142" s="10">
        <v>0</v>
      </c>
      <c r="I142" s="75">
        <f t="shared" si="12"/>
        <v>0</v>
      </c>
      <c r="J142" s="10">
        <v>3073</v>
      </c>
      <c r="K142" s="10">
        <v>0</v>
      </c>
      <c r="L142" s="75">
        <f t="shared" si="13"/>
        <v>0</v>
      </c>
      <c r="M142" s="10">
        <v>10549</v>
      </c>
      <c r="N142" s="10" t="s">
        <v>7</v>
      </c>
      <c r="O142" s="75" t="str">
        <f t="shared" si="14"/>
        <v>N/A</v>
      </c>
      <c r="P142" s="10">
        <v>15558</v>
      </c>
      <c r="Q142" s="10" t="s">
        <v>7</v>
      </c>
      <c r="R142" s="75" t="str">
        <f t="shared" si="10"/>
        <v>N/A</v>
      </c>
      <c r="S142" s="78"/>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row>
    <row r="143" spans="1:63" x14ac:dyDescent="0.25">
      <c r="A143" s="19" t="s">
        <v>286</v>
      </c>
      <c r="B143" s="18" t="s">
        <v>242</v>
      </c>
      <c r="C143" s="18" t="s">
        <v>287</v>
      </c>
      <c r="D143" s="10" t="s">
        <v>7</v>
      </c>
      <c r="E143" s="10" t="s">
        <v>7</v>
      </c>
      <c r="F143" s="75" t="str">
        <f t="shared" si="11"/>
        <v>N/A</v>
      </c>
      <c r="G143" s="10">
        <v>29758.168439999998</v>
      </c>
      <c r="H143" s="10">
        <v>6447.9740000000002</v>
      </c>
      <c r="I143" s="75">
        <f t="shared" si="12"/>
        <v>0.21667912838791636</v>
      </c>
      <c r="J143" s="10">
        <v>39786.168439999994</v>
      </c>
      <c r="K143" s="10">
        <v>28674.129999999997</v>
      </c>
      <c r="L143" s="75">
        <f t="shared" si="13"/>
        <v>0.72070599216515063</v>
      </c>
      <c r="M143" s="10">
        <v>28033</v>
      </c>
      <c r="N143" s="10">
        <v>30568.643109999997</v>
      </c>
      <c r="O143" s="75">
        <f t="shared" si="14"/>
        <v>1.0904520782649021</v>
      </c>
      <c r="P143" s="10">
        <v>28675</v>
      </c>
      <c r="Q143" s="10">
        <v>25052.919079999887</v>
      </c>
      <c r="R143" s="75">
        <f t="shared" si="10"/>
        <v>0.87368505945945552</v>
      </c>
      <c r="S143" s="78"/>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row>
    <row r="144" spans="1:63" x14ac:dyDescent="0.25">
      <c r="A144" s="19" t="s">
        <v>288</v>
      </c>
      <c r="B144" s="18" t="s">
        <v>242</v>
      </c>
      <c r="C144" s="18" t="s">
        <v>289</v>
      </c>
      <c r="D144" s="10" t="s">
        <v>7</v>
      </c>
      <c r="E144" s="10" t="s">
        <v>7</v>
      </c>
      <c r="F144" s="75" t="str">
        <f t="shared" si="11"/>
        <v>N/A</v>
      </c>
      <c r="G144" s="10">
        <v>4293.869052</v>
      </c>
      <c r="H144" s="10">
        <v>0</v>
      </c>
      <c r="I144" s="75">
        <f t="shared" si="12"/>
        <v>0</v>
      </c>
      <c r="J144" s="10">
        <v>4294</v>
      </c>
      <c r="K144" s="10">
        <v>0</v>
      </c>
      <c r="L144" s="75">
        <f t="shared" si="13"/>
        <v>0</v>
      </c>
      <c r="M144" s="10">
        <v>0</v>
      </c>
      <c r="N144" s="10" t="s">
        <v>7</v>
      </c>
      <c r="O144" s="75" t="str">
        <f t="shared" si="14"/>
        <v>N/A</v>
      </c>
      <c r="P144" s="10" t="s">
        <v>7</v>
      </c>
      <c r="Q144" s="10" t="s">
        <v>7</v>
      </c>
      <c r="R144" s="75" t="str">
        <f t="shared" si="10"/>
        <v>N/A</v>
      </c>
      <c r="S144" s="78"/>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row>
    <row r="145" spans="1:63" x14ac:dyDescent="0.25">
      <c r="A145" s="19" t="s">
        <v>290</v>
      </c>
      <c r="B145" s="18" t="s">
        <v>242</v>
      </c>
      <c r="C145" s="18" t="s">
        <v>291</v>
      </c>
      <c r="D145" s="10">
        <v>21874.6836</v>
      </c>
      <c r="E145" s="10">
        <v>0</v>
      </c>
      <c r="F145" s="75">
        <f t="shared" si="11"/>
        <v>0</v>
      </c>
      <c r="G145" s="10">
        <v>21874.683599999997</v>
      </c>
      <c r="H145" s="10">
        <v>11065.9015</v>
      </c>
      <c r="I145" s="75">
        <f t="shared" si="12"/>
        <v>0.50587709986351537</v>
      </c>
      <c r="J145" s="10">
        <v>23749</v>
      </c>
      <c r="K145" s="10">
        <v>16904.54</v>
      </c>
      <c r="L145" s="75">
        <f t="shared" si="13"/>
        <v>0.71180007579266502</v>
      </c>
      <c r="M145" s="10">
        <v>16398</v>
      </c>
      <c r="N145" s="10">
        <v>17873.961650000001</v>
      </c>
      <c r="O145" s="75">
        <f t="shared" si="14"/>
        <v>1.090008638248567</v>
      </c>
      <c r="P145" s="10">
        <v>17813</v>
      </c>
      <c r="Q145" s="10">
        <v>14894.411480000113</v>
      </c>
      <c r="R145" s="75">
        <f t="shared" si="10"/>
        <v>0.83615401560658587</v>
      </c>
      <c r="S145" s="78"/>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row>
    <row r="146" spans="1:63" x14ac:dyDescent="0.25">
      <c r="A146" s="19" t="s">
        <v>292</v>
      </c>
      <c r="B146" s="18" t="s">
        <v>242</v>
      </c>
      <c r="C146" s="18" t="s">
        <v>293</v>
      </c>
      <c r="D146" s="10" t="s">
        <v>7</v>
      </c>
      <c r="E146" s="10" t="s">
        <v>7</v>
      </c>
      <c r="F146" s="75" t="str">
        <f t="shared" si="11"/>
        <v>N/A</v>
      </c>
      <c r="G146" s="10">
        <v>951.07320000000016</v>
      </c>
      <c r="H146" s="10">
        <v>379.48919999999998</v>
      </c>
      <c r="I146" s="75">
        <f t="shared" si="12"/>
        <v>0.39901155873175687</v>
      </c>
      <c r="J146" s="10">
        <v>951</v>
      </c>
      <c r="K146" s="10">
        <v>394.26</v>
      </c>
      <c r="L146" s="75">
        <f t="shared" si="13"/>
        <v>0.41457413249211356</v>
      </c>
      <c r="M146" s="10">
        <v>349</v>
      </c>
      <c r="N146" s="10">
        <v>494.71917999999999</v>
      </c>
      <c r="O146" s="75">
        <f t="shared" si="14"/>
        <v>1.4175334670487105</v>
      </c>
      <c r="P146" s="10">
        <v>457</v>
      </c>
      <c r="Q146" s="10">
        <v>385.00372999999911</v>
      </c>
      <c r="R146" s="75">
        <f t="shared" si="10"/>
        <v>0.84245892778993237</v>
      </c>
      <c r="S146" s="78"/>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row>
    <row r="147" spans="1:63" x14ac:dyDescent="0.25">
      <c r="A147" s="19" t="s">
        <v>294</v>
      </c>
      <c r="B147" s="18" t="s">
        <v>242</v>
      </c>
      <c r="C147" s="18" t="s">
        <v>295</v>
      </c>
      <c r="D147" s="10" t="s">
        <v>7</v>
      </c>
      <c r="E147" s="10" t="s">
        <v>7</v>
      </c>
      <c r="F147" s="75" t="str">
        <f t="shared" si="11"/>
        <v>N/A</v>
      </c>
      <c r="G147" s="10" t="s">
        <v>7</v>
      </c>
      <c r="H147" s="10" t="s">
        <v>7</v>
      </c>
      <c r="I147" s="75" t="str">
        <f t="shared" si="12"/>
        <v>N/A</v>
      </c>
      <c r="J147" s="10">
        <v>1582</v>
      </c>
      <c r="K147" s="10">
        <v>389.15999999999997</v>
      </c>
      <c r="L147" s="75">
        <f t="shared" si="13"/>
        <v>0.24599241466498101</v>
      </c>
      <c r="M147" s="10">
        <v>346</v>
      </c>
      <c r="N147" s="10">
        <v>493.12878999999998</v>
      </c>
      <c r="O147" s="75">
        <f t="shared" si="14"/>
        <v>1.4252277167630056</v>
      </c>
      <c r="P147" s="10">
        <v>469</v>
      </c>
      <c r="Q147" s="10">
        <v>349.75509000000056</v>
      </c>
      <c r="R147" s="75">
        <f t="shared" si="10"/>
        <v>0.74574646055437221</v>
      </c>
      <c r="S147" s="78"/>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row>
    <row r="148" spans="1:63" x14ac:dyDescent="0.25">
      <c r="A148" s="19" t="s">
        <v>296</v>
      </c>
      <c r="B148" s="18" t="s">
        <v>242</v>
      </c>
      <c r="C148" s="18" t="s">
        <v>297</v>
      </c>
      <c r="D148" s="10" t="s">
        <v>7</v>
      </c>
      <c r="E148" s="10" t="s">
        <v>7</v>
      </c>
      <c r="F148" s="75" t="str">
        <f t="shared" si="11"/>
        <v>N/A</v>
      </c>
      <c r="G148" s="10">
        <v>1581.9517559999999</v>
      </c>
      <c r="H148" s="10">
        <v>0</v>
      </c>
      <c r="I148" s="75">
        <f t="shared" si="12"/>
        <v>0</v>
      </c>
      <c r="J148" s="10">
        <v>1582</v>
      </c>
      <c r="K148" s="10">
        <v>1151.44</v>
      </c>
      <c r="L148" s="75">
        <f t="shared" si="13"/>
        <v>0.72783817951959551</v>
      </c>
      <c r="M148" s="10">
        <v>1442</v>
      </c>
      <c r="N148" s="10">
        <v>2523.2835</v>
      </c>
      <c r="O148" s="75">
        <f t="shared" si="14"/>
        <v>1.7498498613037448</v>
      </c>
      <c r="P148" s="10">
        <v>2473</v>
      </c>
      <c r="Q148" s="10">
        <v>1976.4750200000035</v>
      </c>
      <c r="R148" s="75">
        <f t="shared" si="10"/>
        <v>0.79922160129397635</v>
      </c>
      <c r="S148" s="78"/>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row>
    <row r="149" spans="1:63" x14ac:dyDescent="0.25">
      <c r="A149" s="19" t="s">
        <v>298</v>
      </c>
      <c r="B149" s="18" t="s">
        <v>242</v>
      </c>
      <c r="C149" s="18" t="s">
        <v>299</v>
      </c>
      <c r="D149" s="10" t="s">
        <v>7</v>
      </c>
      <c r="E149" s="10" t="s">
        <v>7</v>
      </c>
      <c r="F149" s="75" t="str">
        <f t="shared" si="11"/>
        <v>N/A</v>
      </c>
      <c r="G149" s="10">
        <v>6657.5123999999996</v>
      </c>
      <c r="H149" s="10">
        <v>0</v>
      </c>
      <c r="I149" s="75">
        <f t="shared" si="12"/>
        <v>0</v>
      </c>
      <c r="J149" s="10">
        <v>6657</v>
      </c>
      <c r="K149" s="10">
        <v>4729.1000000000004</v>
      </c>
      <c r="L149" s="75">
        <f t="shared" si="13"/>
        <v>0.71039507285564074</v>
      </c>
      <c r="M149" s="10">
        <v>6186</v>
      </c>
      <c r="N149" s="10">
        <v>8936.1764700000003</v>
      </c>
      <c r="O149" s="75">
        <f t="shared" si="14"/>
        <v>1.4445807419980601</v>
      </c>
      <c r="P149" s="10">
        <v>8232</v>
      </c>
      <c r="Q149" s="10">
        <v>7286.3435200000367</v>
      </c>
      <c r="R149" s="75">
        <f t="shared" si="10"/>
        <v>0.88512433430515514</v>
      </c>
      <c r="S149" s="78"/>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row>
    <row r="150" spans="1:63" x14ac:dyDescent="0.25">
      <c r="A150" s="19" t="s">
        <v>300</v>
      </c>
      <c r="B150" s="18" t="s">
        <v>242</v>
      </c>
      <c r="C150" s="18" t="s">
        <v>301</v>
      </c>
      <c r="D150" s="10" t="s">
        <v>7</v>
      </c>
      <c r="E150" s="10" t="s">
        <v>7</v>
      </c>
      <c r="F150" s="75" t="str">
        <f t="shared" si="11"/>
        <v>N/A</v>
      </c>
      <c r="G150" s="10">
        <v>14266.098</v>
      </c>
      <c r="H150" s="10">
        <v>7975.9737999999998</v>
      </c>
      <c r="I150" s="75">
        <f t="shared" si="12"/>
        <v>0.5590858691703926</v>
      </c>
      <c r="J150" s="10">
        <v>14266</v>
      </c>
      <c r="K150" s="10">
        <v>13992.47</v>
      </c>
      <c r="L150" s="75">
        <f t="shared" si="13"/>
        <v>0.98082644048787326</v>
      </c>
      <c r="M150" s="10">
        <v>12259</v>
      </c>
      <c r="N150" s="10">
        <v>14160.04392</v>
      </c>
      <c r="O150" s="75">
        <f t="shared" si="14"/>
        <v>1.1550733273513336</v>
      </c>
      <c r="P150" s="10">
        <v>14999</v>
      </c>
      <c r="Q150" s="10">
        <v>12063.699879999989</v>
      </c>
      <c r="R150" s="75">
        <f t="shared" si="10"/>
        <v>0.80430027868524501</v>
      </c>
      <c r="S150" s="78"/>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row>
    <row r="151" spans="1:63" x14ac:dyDescent="0.25">
      <c r="A151" s="19" t="s">
        <v>302</v>
      </c>
      <c r="B151" s="18" t="s">
        <v>242</v>
      </c>
      <c r="C151" s="18" t="s">
        <v>303</v>
      </c>
      <c r="D151" s="10">
        <v>14266.098</v>
      </c>
      <c r="E151" s="10">
        <v>5483</v>
      </c>
      <c r="F151" s="75">
        <f t="shared" si="11"/>
        <v>0.3843377495373998</v>
      </c>
      <c r="G151" s="10">
        <v>15214.000956000002</v>
      </c>
      <c r="H151" s="10">
        <v>18275.949000000001</v>
      </c>
      <c r="I151" s="75">
        <f t="shared" si="12"/>
        <v>1.2012585678714873</v>
      </c>
      <c r="J151" s="10">
        <v>16518</v>
      </c>
      <c r="K151" s="10">
        <v>20362.62</v>
      </c>
      <c r="L151" s="75">
        <f t="shared" si="13"/>
        <v>1.2327533599709408</v>
      </c>
      <c r="M151" s="10">
        <v>17947</v>
      </c>
      <c r="N151" s="10">
        <v>20463.48993</v>
      </c>
      <c r="O151" s="75">
        <f t="shared" si="14"/>
        <v>1.1402178598094388</v>
      </c>
      <c r="P151" s="10">
        <v>21138</v>
      </c>
      <c r="Q151" s="10">
        <v>18142.176549999836</v>
      </c>
      <c r="R151" s="75">
        <f t="shared" si="10"/>
        <v>0.85827308875011055</v>
      </c>
      <c r="S151" s="78"/>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row>
    <row r="152" spans="1:63" x14ac:dyDescent="0.25">
      <c r="A152" s="19" t="s">
        <v>304</v>
      </c>
      <c r="B152" s="18" t="s">
        <v>242</v>
      </c>
      <c r="C152" s="18" t="s">
        <v>305</v>
      </c>
      <c r="D152" s="10">
        <v>9130.0661999999993</v>
      </c>
      <c r="E152" s="10">
        <v>8931</v>
      </c>
      <c r="F152" s="75">
        <f t="shared" si="11"/>
        <v>0.97819663125772305</v>
      </c>
      <c r="G152" s="10">
        <v>9130.0661999999993</v>
      </c>
      <c r="H152" s="10">
        <v>8548.2639999999992</v>
      </c>
      <c r="I152" s="75">
        <f t="shared" si="12"/>
        <v>0.93627623422927642</v>
      </c>
      <c r="J152" s="10">
        <v>9130</v>
      </c>
      <c r="K152" s="10">
        <v>8157.73</v>
      </c>
      <c r="L152" s="75">
        <f t="shared" si="13"/>
        <v>0.89350821467688935</v>
      </c>
      <c r="M152" s="10">
        <v>8286</v>
      </c>
      <c r="N152" s="10">
        <v>6795.7905699999992</v>
      </c>
      <c r="O152" s="75">
        <f t="shared" si="14"/>
        <v>0.82015333936760793</v>
      </c>
      <c r="P152" s="10">
        <v>7397</v>
      </c>
      <c r="Q152" s="10">
        <v>4616.218710000152</v>
      </c>
      <c r="R152" s="75">
        <f t="shared" si="10"/>
        <v>0.62406633905639475</v>
      </c>
      <c r="S152" s="78"/>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row>
    <row r="153" spans="1:63" x14ac:dyDescent="0.25">
      <c r="A153" s="19" t="s">
        <v>306</v>
      </c>
      <c r="B153" s="18" t="s">
        <v>242</v>
      </c>
      <c r="C153" s="18" t="s">
        <v>307</v>
      </c>
      <c r="D153" s="10">
        <v>4298.0217299999995</v>
      </c>
      <c r="E153" s="10">
        <v>0</v>
      </c>
      <c r="F153" s="75">
        <f t="shared" si="11"/>
        <v>0</v>
      </c>
      <c r="G153" s="10">
        <v>4298.0217299999995</v>
      </c>
      <c r="H153" s="10">
        <v>0</v>
      </c>
      <c r="I153" s="75">
        <f t="shared" si="12"/>
        <v>0</v>
      </c>
      <c r="J153" s="10">
        <v>13600</v>
      </c>
      <c r="K153" s="10">
        <v>0.91</v>
      </c>
      <c r="L153" s="75">
        <f t="shared" si="13"/>
        <v>6.6911764705882354E-5</v>
      </c>
      <c r="M153" s="10">
        <v>3868</v>
      </c>
      <c r="N153" s="10">
        <v>1863.9927600000001</v>
      </c>
      <c r="O153" s="75">
        <f t="shared" si="14"/>
        <v>0.48190092037228544</v>
      </c>
      <c r="P153" s="10">
        <v>3930</v>
      </c>
      <c r="Q153" s="10">
        <v>2460.2338999999997</v>
      </c>
      <c r="R153" s="75">
        <f t="shared" si="10"/>
        <v>0.62601371501272263</v>
      </c>
      <c r="S153" s="78"/>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row>
    <row r="154" spans="1:63" x14ac:dyDescent="0.25">
      <c r="A154" s="19" t="s">
        <v>308</v>
      </c>
      <c r="B154" s="18" t="s">
        <v>242</v>
      </c>
      <c r="C154" s="18" t="s">
        <v>309</v>
      </c>
      <c r="D154" s="10">
        <v>3221</v>
      </c>
      <c r="E154" s="10">
        <v>0</v>
      </c>
      <c r="F154" s="75">
        <f t="shared" si="11"/>
        <v>0</v>
      </c>
      <c r="G154" s="10">
        <v>4298.0217299999995</v>
      </c>
      <c r="H154" s="10">
        <v>0</v>
      </c>
      <c r="I154" s="75">
        <f t="shared" si="12"/>
        <v>0</v>
      </c>
      <c r="J154" s="10">
        <v>4298</v>
      </c>
      <c r="K154" s="10">
        <v>2640.86</v>
      </c>
      <c r="L154" s="75">
        <f t="shared" si="13"/>
        <v>0.61443927408096788</v>
      </c>
      <c r="M154" s="10">
        <v>2808</v>
      </c>
      <c r="N154" s="10">
        <v>3808.6771100000001</v>
      </c>
      <c r="O154" s="75">
        <f t="shared" si="14"/>
        <v>1.3563664921652423</v>
      </c>
      <c r="P154" s="10">
        <v>3851</v>
      </c>
      <c r="Q154" s="10">
        <v>3802.3087900000264</v>
      </c>
      <c r="R154" s="75">
        <f t="shared" si="10"/>
        <v>0.98735621656713224</v>
      </c>
      <c r="S154" s="78"/>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row>
    <row r="155" spans="1:63" x14ac:dyDescent="0.25">
      <c r="A155" s="19" t="s">
        <v>310</v>
      </c>
      <c r="B155" s="18" t="s">
        <v>242</v>
      </c>
      <c r="C155" s="18" t="s">
        <v>311</v>
      </c>
      <c r="D155" s="10" t="s">
        <v>7</v>
      </c>
      <c r="E155" s="10" t="s">
        <v>7</v>
      </c>
      <c r="F155" s="75" t="str">
        <f t="shared" si="11"/>
        <v>N/A</v>
      </c>
      <c r="G155" s="10" t="s">
        <v>7</v>
      </c>
      <c r="H155" s="10" t="s">
        <v>7</v>
      </c>
      <c r="I155" s="75" t="str">
        <f t="shared" si="12"/>
        <v>N/A</v>
      </c>
      <c r="J155" s="10">
        <v>6442</v>
      </c>
      <c r="K155" s="10">
        <v>0</v>
      </c>
      <c r="L155" s="75">
        <f t="shared" si="13"/>
        <v>0</v>
      </c>
      <c r="M155" s="10">
        <v>7737</v>
      </c>
      <c r="N155" s="10" t="s">
        <v>7</v>
      </c>
      <c r="O155" s="75" t="str">
        <f t="shared" si="14"/>
        <v>N/A</v>
      </c>
      <c r="P155" s="10">
        <v>8000</v>
      </c>
      <c r="Q155" s="10" t="s">
        <v>7</v>
      </c>
      <c r="R155" s="75" t="str">
        <f t="shared" si="10"/>
        <v>N/A</v>
      </c>
      <c r="S155" s="78"/>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row>
    <row r="156" spans="1:63" x14ac:dyDescent="0.25">
      <c r="A156" s="19" t="s">
        <v>312</v>
      </c>
      <c r="B156" s="18" t="s">
        <v>242</v>
      </c>
      <c r="C156" s="18" t="s">
        <v>313</v>
      </c>
      <c r="D156" s="10">
        <v>3273.0425999999998</v>
      </c>
      <c r="E156" s="10">
        <v>510</v>
      </c>
      <c r="F156" s="75">
        <f t="shared" si="11"/>
        <v>0.1558183202381784</v>
      </c>
      <c r="G156" s="10">
        <v>3273.0425999999998</v>
      </c>
      <c r="H156" s="10">
        <v>254.30502999999999</v>
      </c>
      <c r="I156" s="75">
        <f t="shared" si="12"/>
        <v>7.769682863278346E-2</v>
      </c>
      <c r="J156" s="10">
        <v>770</v>
      </c>
      <c r="K156" s="10">
        <v>504.8</v>
      </c>
      <c r="L156" s="75">
        <f t="shared" si="13"/>
        <v>0.6555844155844156</v>
      </c>
      <c r="M156" s="10">
        <v>383</v>
      </c>
      <c r="N156" s="10">
        <v>487.68790000000001</v>
      </c>
      <c r="O156" s="75">
        <f t="shared" si="14"/>
        <v>1.2733365535248042</v>
      </c>
      <c r="P156" s="10">
        <v>568</v>
      </c>
      <c r="Q156" s="10">
        <v>739.29210000000126</v>
      </c>
      <c r="R156" s="75">
        <f t="shared" si="10"/>
        <v>1.3015705985915516</v>
      </c>
      <c r="S156" s="78"/>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row>
    <row r="157" spans="1:63" x14ac:dyDescent="0.25">
      <c r="A157" s="19" t="s">
        <v>314</v>
      </c>
      <c r="B157" s="18" t="s">
        <v>242</v>
      </c>
      <c r="C157" s="18" t="s">
        <v>315</v>
      </c>
      <c r="D157" s="10">
        <v>37025</v>
      </c>
      <c r="E157" s="10">
        <v>0</v>
      </c>
      <c r="F157" s="75">
        <f t="shared" si="11"/>
        <v>0</v>
      </c>
      <c r="G157" s="10" t="s">
        <v>7</v>
      </c>
      <c r="H157" s="10" t="s">
        <v>7</v>
      </c>
      <c r="I157" s="75" t="str">
        <f t="shared" si="12"/>
        <v>N/A</v>
      </c>
      <c r="J157" s="10">
        <v>16891</v>
      </c>
      <c r="K157" s="10">
        <v>0</v>
      </c>
      <c r="L157" s="75">
        <f t="shared" si="13"/>
        <v>0</v>
      </c>
      <c r="M157" s="10">
        <v>44291</v>
      </c>
      <c r="N157" s="10" t="s">
        <v>7</v>
      </c>
      <c r="O157" s="75" t="str">
        <f t="shared" si="14"/>
        <v>N/A</v>
      </c>
      <c r="P157" s="10">
        <v>45506</v>
      </c>
      <c r="Q157" s="10" t="s">
        <v>7</v>
      </c>
      <c r="R157" s="75" t="str">
        <f t="shared" si="10"/>
        <v>N/A</v>
      </c>
      <c r="S157" s="78"/>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row>
    <row r="158" spans="1:63" x14ac:dyDescent="0.25">
      <c r="A158" s="19" t="s">
        <v>316</v>
      </c>
      <c r="B158" s="18" t="s">
        <v>242</v>
      </c>
      <c r="C158" s="18" t="s">
        <v>317</v>
      </c>
      <c r="D158" s="10">
        <v>4306.6349999999993</v>
      </c>
      <c r="E158" s="10">
        <v>2120</v>
      </c>
      <c r="F158" s="75">
        <f t="shared" si="11"/>
        <v>0.49226368150539812</v>
      </c>
      <c r="G158" s="10">
        <v>4306.6349999999993</v>
      </c>
      <c r="H158" s="10">
        <v>2612.5322000000001</v>
      </c>
      <c r="I158" s="75">
        <f t="shared" si="12"/>
        <v>0.60662958435065906</v>
      </c>
      <c r="J158" s="10">
        <v>4307</v>
      </c>
      <c r="K158" s="10">
        <v>3595.16</v>
      </c>
      <c r="L158" s="75">
        <f t="shared" si="13"/>
        <v>0.83472486649640121</v>
      </c>
      <c r="M158" s="10">
        <v>3101</v>
      </c>
      <c r="N158" s="10">
        <v>2567.6640000000002</v>
      </c>
      <c r="O158" s="75">
        <f t="shared" si="14"/>
        <v>0.82801160915833605</v>
      </c>
      <c r="P158" s="10">
        <v>2735</v>
      </c>
      <c r="Q158" s="10">
        <v>2329.8120000001159</v>
      </c>
      <c r="R158" s="75">
        <f t="shared" si="10"/>
        <v>0.85185082266914658</v>
      </c>
      <c r="S158" s="78"/>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row>
    <row r="159" spans="1:63" x14ac:dyDescent="0.25">
      <c r="A159" s="19" t="s">
        <v>318</v>
      </c>
      <c r="B159" s="18" t="s">
        <v>242</v>
      </c>
      <c r="C159" s="18" t="s">
        <v>319</v>
      </c>
      <c r="D159" s="10" t="s">
        <v>7</v>
      </c>
      <c r="E159" s="10" t="s">
        <v>7</v>
      </c>
      <c r="F159" s="75" t="str">
        <f t="shared" si="11"/>
        <v>N/A</v>
      </c>
      <c r="G159" s="10">
        <v>3781.2255299999997</v>
      </c>
      <c r="H159" s="10">
        <v>0</v>
      </c>
      <c r="I159" s="75">
        <f t="shared" si="12"/>
        <v>0</v>
      </c>
      <c r="J159" s="10">
        <v>0</v>
      </c>
      <c r="K159" s="10">
        <v>0</v>
      </c>
      <c r="L159" s="75" t="str">
        <f t="shared" si="13"/>
        <v>N/A</v>
      </c>
      <c r="M159" s="10">
        <v>3404</v>
      </c>
      <c r="N159" s="10">
        <v>412.74820999999997</v>
      </c>
      <c r="O159" s="75">
        <f t="shared" si="14"/>
        <v>0.12125388072855463</v>
      </c>
      <c r="P159" s="10">
        <v>3520</v>
      </c>
      <c r="Q159" s="10">
        <v>1414.3919999999991</v>
      </c>
      <c r="R159" s="75">
        <f t="shared" si="10"/>
        <v>0.40181590909090886</v>
      </c>
      <c r="S159" s="78"/>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row>
    <row r="160" spans="1:63" x14ac:dyDescent="0.25">
      <c r="A160" s="19" t="s">
        <v>320</v>
      </c>
      <c r="B160" s="18" t="s">
        <v>242</v>
      </c>
      <c r="C160" s="18" t="s">
        <v>321</v>
      </c>
      <c r="D160" s="10" t="s">
        <v>7</v>
      </c>
      <c r="E160" s="10" t="s">
        <v>7</v>
      </c>
      <c r="F160" s="75" t="str">
        <f t="shared" si="11"/>
        <v>N/A</v>
      </c>
      <c r="G160" s="10">
        <v>4306.6350000000002</v>
      </c>
      <c r="H160" s="10">
        <v>0</v>
      </c>
      <c r="I160" s="75">
        <f t="shared" si="12"/>
        <v>0</v>
      </c>
      <c r="J160" s="10">
        <v>366</v>
      </c>
      <c r="K160" s="10">
        <v>163.4</v>
      </c>
      <c r="L160" s="75">
        <f t="shared" si="13"/>
        <v>0.44644808743169401</v>
      </c>
      <c r="M160" s="10">
        <v>3803</v>
      </c>
      <c r="N160" s="10">
        <v>1644.65139</v>
      </c>
      <c r="O160" s="75">
        <f t="shared" si="14"/>
        <v>0.43246158033131737</v>
      </c>
      <c r="P160" s="10">
        <v>3832</v>
      </c>
      <c r="Q160" s="10">
        <v>3576.3508399999901</v>
      </c>
      <c r="R160" s="75">
        <f t="shared" si="10"/>
        <v>0.93328570981210601</v>
      </c>
      <c r="S160" s="78"/>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row>
    <row r="161" spans="1:63" x14ac:dyDescent="0.25">
      <c r="A161" s="19" t="s">
        <v>322</v>
      </c>
      <c r="B161" s="18" t="s">
        <v>242</v>
      </c>
      <c r="C161" s="18" t="s">
        <v>323</v>
      </c>
      <c r="D161" s="10">
        <v>6453.7109999999993</v>
      </c>
      <c r="E161" s="10">
        <v>2952</v>
      </c>
      <c r="F161" s="75">
        <f t="shared" si="11"/>
        <v>0.45741124757523233</v>
      </c>
      <c r="G161" s="10">
        <v>6453.7110000000002</v>
      </c>
      <c r="H161" s="10">
        <v>2154.4583300000004</v>
      </c>
      <c r="I161" s="75">
        <f t="shared" si="12"/>
        <v>0.33383247715926545</v>
      </c>
      <c r="J161" s="10">
        <v>5774</v>
      </c>
      <c r="K161" s="10">
        <v>786.72</v>
      </c>
      <c r="L161" s="75">
        <f t="shared" si="13"/>
        <v>0.13625216487703498</v>
      </c>
      <c r="M161" s="10">
        <v>5083</v>
      </c>
      <c r="N161" s="10">
        <v>295.52800000000002</v>
      </c>
      <c r="O161" s="75">
        <f t="shared" si="14"/>
        <v>5.8140468227424753E-2</v>
      </c>
      <c r="P161" s="10">
        <v>1027</v>
      </c>
      <c r="Q161" s="10">
        <v>390.44400000000815</v>
      </c>
      <c r="R161" s="75">
        <f t="shared" si="10"/>
        <v>0.38017916260955031</v>
      </c>
      <c r="S161" s="78"/>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row>
    <row r="162" spans="1:63" x14ac:dyDescent="0.25">
      <c r="A162" s="19" t="s">
        <v>324</v>
      </c>
      <c r="B162" s="18" t="s">
        <v>242</v>
      </c>
      <c r="C162" s="18" t="s">
        <v>325</v>
      </c>
      <c r="D162" s="10">
        <v>5679.2656800000004</v>
      </c>
      <c r="E162" s="10">
        <v>3791</v>
      </c>
      <c r="F162" s="75">
        <f t="shared" si="11"/>
        <v>0.6675158750453104</v>
      </c>
      <c r="G162" s="10">
        <v>5679.2656800000004</v>
      </c>
      <c r="H162" s="10">
        <v>3965.0173100000002</v>
      </c>
      <c r="I162" s="75">
        <f t="shared" si="12"/>
        <v>0.69815668669334019</v>
      </c>
      <c r="J162" s="10">
        <v>5380</v>
      </c>
      <c r="K162" s="10">
        <v>4942.12</v>
      </c>
      <c r="L162" s="75">
        <f t="shared" si="13"/>
        <v>0.91860966542750933</v>
      </c>
      <c r="M162" s="10">
        <v>5431</v>
      </c>
      <c r="N162" s="10">
        <v>5114.98056</v>
      </c>
      <c r="O162" s="75">
        <f t="shared" si="14"/>
        <v>0.9418119241392009</v>
      </c>
      <c r="P162" s="10">
        <v>5594</v>
      </c>
      <c r="Q162" s="10">
        <v>5111.9575800000875</v>
      </c>
      <c r="R162" s="75">
        <f t="shared" si="10"/>
        <v>0.91382867000359091</v>
      </c>
      <c r="S162" s="78"/>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row>
    <row r="163" spans="1:63" x14ac:dyDescent="0.25">
      <c r="A163" s="19" t="s">
        <v>326</v>
      </c>
      <c r="B163" s="18" t="s">
        <v>327</v>
      </c>
      <c r="C163" s="18" t="s">
        <v>328</v>
      </c>
      <c r="D163" s="10" t="s">
        <v>7</v>
      </c>
      <c r="E163" s="10" t="s">
        <v>7</v>
      </c>
      <c r="F163" s="75" t="str">
        <f t="shared" si="11"/>
        <v>N/A</v>
      </c>
      <c r="G163" s="10" t="s">
        <v>568</v>
      </c>
      <c r="H163" s="10">
        <v>44911.519999999997</v>
      </c>
      <c r="I163" s="75" t="str">
        <f t="shared" si="12"/>
        <v>N/A</v>
      </c>
      <c r="J163" s="10">
        <v>113299</v>
      </c>
      <c r="K163" s="10">
        <v>96625.86</v>
      </c>
      <c r="L163" s="75">
        <f t="shared" si="13"/>
        <v>0.8528394778418168</v>
      </c>
      <c r="M163" s="10">
        <v>107115</v>
      </c>
      <c r="N163" s="10">
        <v>96682.34</v>
      </c>
      <c r="O163" s="75">
        <f t="shared" si="14"/>
        <v>0.90260318349437518</v>
      </c>
      <c r="P163" s="10">
        <v>106943</v>
      </c>
      <c r="Q163" s="10">
        <v>79896.03</v>
      </c>
      <c r="R163" s="75">
        <f t="shared" si="10"/>
        <v>0.74708985160319052</v>
      </c>
      <c r="S163" s="78"/>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row>
    <row r="164" spans="1:63" x14ac:dyDescent="0.25">
      <c r="A164" s="19" t="s">
        <v>329</v>
      </c>
      <c r="B164" s="18" t="s">
        <v>327</v>
      </c>
      <c r="C164" s="18" t="s">
        <v>330</v>
      </c>
      <c r="D164" s="10" t="s">
        <v>7</v>
      </c>
      <c r="E164" s="10" t="s">
        <v>7</v>
      </c>
      <c r="F164" s="75" t="str">
        <f t="shared" si="11"/>
        <v>N/A</v>
      </c>
      <c r="G164" s="10">
        <v>160000</v>
      </c>
      <c r="H164" s="10">
        <v>64292.5</v>
      </c>
      <c r="I164" s="75">
        <f t="shared" si="12"/>
        <v>0.40182812499999998</v>
      </c>
      <c r="J164" s="10">
        <v>175098</v>
      </c>
      <c r="K164" s="10">
        <v>141867.07999999999</v>
      </c>
      <c r="L164" s="75">
        <f t="shared" si="13"/>
        <v>0.81021530799894914</v>
      </c>
      <c r="M164" s="10">
        <v>164324</v>
      </c>
      <c r="N164" s="10">
        <v>140113.47</v>
      </c>
      <c r="O164" s="75">
        <f t="shared" si="14"/>
        <v>0.85266589177478636</v>
      </c>
      <c r="P164" s="10">
        <v>164060</v>
      </c>
      <c r="Q164" s="10">
        <v>118307.78</v>
      </c>
      <c r="R164" s="75">
        <f t="shared" si="10"/>
        <v>0.72112507619163724</v>
      </c>
      <c r="S164" s="78"/>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row>
    <row r="165" spans="1:63" x14ac:dyDescent="0.25">
      <c r="A165" s="19" t="s">
        <v>331</v>
      </c>
      <c r="B165" s="18" t="s">
        <v>332</v>
      </c>
      <c r="C165" s="18" t="s">
        <v>333</v>
      </c>
      <c r="D165" s="10">
        <v>31401</v>
      </c>
      <c r="E165" s="10">
        <v>0</v>
      </c>
      <c r="F165" s="75">
        <f t="shared" si="11"/>
        <v>0</v>
      </c>
      <c r="G165" s="10">
        <v>17349</v>
      </c>
      <c r="H165" s="10">
        <v>3683.2</v>
      </c>
      <c r="I165" s="75">
        <f t="shared" si="12"/>
        <v>0.21230042077353162</v>
      </c>
      <c r="J165" s="10">
        <v>29516</v>
      </c>
      <c r="K165" s="10">
        <v>27789.91</v>
      </c>
      <c r="L165" s="75">
        <f t="shared" si="13"/>
        <v>0.94152019243799967</v>
      </c>
      <c r="M165" s="10">
        <v>29866</v>
      </c>
      <c r="N165" s="10">
        <v>29338.1</v>
      </c>
      <c r="O165" s="75">
        <f t="shared" si="14"/>
        <v>0.98232438224067498</v>
      </c>
      <c r="P165" s="10">
        <v>28958</v>
      </c>
      <c r="Q165" s="10">
        <v>23658.05</v>
      </c>
      <c r="R165" s="75">
        <f t="shared" si="10"/>
        <v>0.81697803715726225</v>
      </c>
      <c r="S165" s="78"/>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row>
    <row r="166" spans="1:63" x14ac:dyDescent="0.25">
      <c r="A166" s="19" t="s">
        <v>334</v>
      </c>
      <c r="B166" s="18" t="s">
        <v>335</v>
      </c>
      <c r="C166" s="18" t="s">
        <v>336</v>
      </c>
      <c r="D166" s="10">
        <v>1356.2639999999999</v>
      </c>
      <c r="E166" s="10">
        <v>1417.54</v>
      </c>
      <c r="F166" s="75">
        <f t="shared" si="11"/>
        <v>1.0451799944553568</v>
      </c>
      <c r="G166" s="10">
        <v>1359.9899999999998</v>
      </c>
      <c r="H166" s="10">
        <v>1790</v>
      </c>
      <c r="I166" s="75">
        <f t="shared" si="12"/>
        <v>1.3161861484275621</v>
      </c>
      <c r="J166" s="10">
        <v>1359.9899999999998</v>
      </c>
      <c r="K166" s="10">
        <v>1659.45</v>
      </c>
      <c r="L166" s="75">
        <f t="shared" si="13"/>
        <v>1.2201927955352616</v>
      </c>
      <c r="M166" s="10">
        <v>1314</v>
      </c>
      <c r="N166" s="10">
        <v>1970</v>
      </c>
      <c r="O166" s="75">
        <f t="shared" si="14"/>
        <v>1.4992389649923896</v>
      </c>
      <c r="P166" s="10">
        <v>1314</v>
      </c>
      <c r="Q166" s="10">
        <v>1626.8898899999988</v>
      </c>
      <c r="R166" s="75">
        <f t="shared" si="10"/>
        <v>1.2381201598173506</v>
      </c>
      <c r="S166" s="78"/>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row>
    <row r="167" spans="1:63" x14ac:dyDescent="0.25">
      <c r="A167" s="19" t="s">
        <v>337</v>
      </c>
      <c r="B167" s="18" t="s">
        <v>335</v>
      </c>
      <c r="C167" s="18" t="s">
        <v>338</v>
      </c>
      <c r="D167" s="10" t="s">
        <v>7</v>
      </c>
      <c r="E167" s="10" t="s">
        <v>7</v>
      </c>
      <c r="F167" s="75" t="str">
        <f t="shared" si="11"/>
        <v>N/A</v>
      </c>
      <c r="G167" s="10">
        <v>3626.64</v>
      </c>
      <c r="H167" s="10">
        <v>0</v>
      </c>
      <c r="I167" s="75">
        <f t="shared" si="12"/>
        <v>0</v>
      </c>
      <c r="J167" s="10">
        <v>3626.64</v>
      </c>
      <c r="K167" s="10">
        <v>1.7955000000000001</v>
      </c>
      <c r="L167" s="75">
        <f t="shared" si="13"/>
        <v>4.9508636092912453E-4</v>
      </c>
      <c r="M167" s="10">
        <v>3504</v>
      </c>
      <c r="N167" s="10">
        <v>1860</v>
      </c>
      <c r="O167" s="75">
        <f t="shared" si="14"/>
        <v>0.53082191780821919</v>
      </c>
      <c r="P167" s="10">
        <v>3504</v>
      </c>
      <c r="Q167" s="10">
        <v>2460.5312199999998</v>
      </c>
      <c r="R167" s="75">
        <f t="shared" si="10"/>
        <v>0.70220639840182641</v>
      </c>
      <c r="S167" s="78"/>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row>
    <row r="168" spans="1:63" x14ac:dyDescent="0.25">
      <c r="A168" s="19" t="s">
        <v>339</v>
      </c>
      <c r="B168" s="18" t="s">
        <v>340</v>
      </c>
      <c r="C168" s="18" t="s">
        <v>341</v>
      </c>
      <c r="D168" s="10" t="s">
        <v>7</v>
      </c>
      <c r="E168" s="10" t="s">
        <v>7</v>
      </c>
      <c r="F168" s="75" t="str">
        <f t="shared" si="11"/>
        <v>N/A</v>
      </c>
      <c r="G168" s="10">
        <v>90426</v>
      </c>
      <c r="H168" s="10">
        <v>2312.81</v>
      </c>
      <c r="I168" s="75">
        <f t="shared" si="12"/>
        <v>2.5576825249375178E-2</v>
      </c>
      <c r="J168" s="10">
        <v>154508</v>
      </c>
      <c r="K168" s="10">
        <v>169569.03</v>
      </c>
      <c r="L168" s="75">
        <f t="shared" si="13"/>
        <v>1.0974773474512647</v>
      </c>
      <c r="M168" s="10">
        <v>156260</v>
      </c>
      <c r="N168" s="10">
        <v>164638.53</v>
      </c>
      <c r="O168" s="75">
        <f t="shared" si="14"/>
        <v>1.0536191603737362</v>
      </c>
      <c r="P168" s="10">
        <v>155267</v>
      </c>
      <c r="Q168" s="10">
        <v>142551.62</v>
      </c>
      <c r="R168" s="75">
        <f t="shared" si="10"/>
        <v>0.91810635872400448</v>
      </c>
      <c r="S168" s="78"/>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row>
    <row r="169" spans="1:63" ht="17.25" x14ac:dyDescent="0.25">
      <c r="A169" s="19" t="s">
        <v>742</v>
      </c>
      <c r="B169" s="18" t="s">
        <v>343</v>
      </c>
      <c r="C169" s="18" t="s">
        <v>344</v>
      </c>
      <c r="D169" s="10">
        <v>18940</v>
      </c>
      <c r="E169" s="10">
        <v>0</v>
      </c>
      <c r="F169" s="75">
        <f t="shared" si="11"/>
        <v>0</v>
      </c>
      <c r="G169" s="10">
        <v>45453.887999999999</v>
      </c>
      <c r="H169" s="10">
        <v>31851.589999999997</v>
      </c>
      <c r="I169" s="75">
        <f t="shared" si="12"/>
        <v>0.70074511557735164</v>
      </c>
      <c r="J169" s="10">
        <v>43613.15</v>
      </c>
      <c r="K169" s="10">
        <v>18001.48</v>
      </c>
      <c r="L169" s="75">
        <f t="shared" si="13"/>
        <v>0.4127534929258721</v>
      </c>
      <c r="M169" s="10">
        <v>42075</v>
      </c>
      <c r="N169" s="10">
        <v>40718.69</v>
      </c>
      <c r="O169" s="75">
        <f t="shared" si="14"/>
        <v>0.96776446821152706</v>
      </c>
      <c r="P169" s="10">
        <v>43956</v>
      </c>
      <c r="Q169" s="10">
        <v>36163.32</v>
      </c>
      <c r="R169" s="75">
        <f t="shared" si="10"/>
        <v>0.82271635271635268</v>
      </c>
      <c r="S169" s="78"/>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row>
    <row r="170" spans="1:63" x14ac:dyDescent="0.25">
      <c r="A170" s="19" t="s">
        <v>345</v>
      </c>
      <c r="B170" s="18" t="s">
        <v>346</v>
      </c>
      <c r="C170" s="18" t="s">
        <v>347</v>
      </c>
      <c r="D170" s="10" t="s">
        <v>7</v>
      </c>
      <c r="E170" s="10" t="s">
        <v>7</v>
      </c>
      <c r="F170" s="75" t="str">
        <f t="shared" si="11"/>
        <v>N/A</v>
      </c>
      <c r="G170" s="10" t="s">
        <v>7</v>
      </c>
      <c r="H170" s="10" t="s">
        <v>7</v>
      </c>
      <c r="I170" s="75" t="str">
        <f t="shared" si="12"/>
        <v>N/A</v>
      </c>
      <c r="J170" s="10">
        <v>12982</v>
      </c>
      <c r="K170" s="10">
        <v>39.75</v>
      </c>
      <c r="L170" s="75">
        <f t="shared" si="13"/>
        <v>3.0619319057156062E-3</v>
      </c>
      <c r="M170" s="10">
        <v>76764</v>
      </c>
      <c r="N170" s="10">
        <v>72572.47</v>
      </c>
      <c r="O170" s="75">
        <f t="shared" si="14"/>
        <v>0.94539719139179823</v>
      </c>
      <c r="P170" s="10">
        <v>77181</v>
      </c>
      <c r="Q170" s="10">
        <v>63077.069000000003</v>
      </c>
      <c r="R170" s="75">
        <f t="shared" si="10"/>
        <v>0.81726161879218984</v>
      </c>
      <c r="S170" s="78"/>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row>
    <row r="171" spans="1:63" x14ac:dyDescent="0.25">
      <c r="A171" s="19" t="s">
        <v>348</v>
      </c>
      <c r="B171" s="18" t="s">
        <v>349</v>
      </c>
      <c r="C171" s="18" t="s">
        <v>350</v>
      </c>
      <c r="D171" s="10">
        <v>5883</v>
      </c>
      <c r="E171" s="10">
        <v>0</v>
      </c>
      <c r="F171" s="75">
        <f t="shared" si="11"/>
        <v>0</v>
      </c>
      <c r="G171" s="10">
        <v>41788.58</v>
      </c>
      <c r="H171" s="10">
        <v>19769.23</v>
      </c>
      <c r="I171" s="75">
        <f t="shared" si="12"/>
        <v>0.47307733356816623</v>
      </c>
      <c r="J171" s="10">
        <v>43229.982000000004</v>
      </c>
      <c r="K171" s="10">
        <v>38472.44</v>
      </c>
      <c r="L171" s="75">
        <f t="shared" si="13"/>
        <v>0.88994809204408176</v>
      </c>
      <c r="M171" s="10">
        <v>42994</v>
      </c>
      <c r="N171" s="10">
        <v>38051.71</v>
      </c>
      <c r="O171" s="75">
        <f t="shared" si="14"/>
        <v>0.88504698329999532</v>
      </c>
      <c r="P171" s="10">
        <v>37970</v>
      </c>
      <c r="Q171" s="10">
        <v>31633.48</v>
      </c>
      <c r="R171" s="75">
        <f t="shared" si="10"/>
        <v>0.83311772451935739</v>
      </c>
      <c r="S171" s="78"/>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row>
    <row r="172" spans="1:63" x14ac:dyDescent="0.25">
      <c r="A172" s="19" t="s">
        <v>351</v>
      </c>
      <c r="B172" s="18" t="s">
        <v>352</v>
      </c>
      <c r="C172" s="18" t="s">
        <v>353</v>
      </c>
      <c r="D172" s="10">
        <v>106700</v>
      </c>
      <c r="E172" s="10">
        <v>69291</v>
      </c>
      <c r="F172" s="75">
        <f t="shared" si="11"/>
        <v>0.64940018744142458</v>
      </c>
      <c r="G172" s="10">
        <v>213399.99999999988</v>
      </c>
      <c r="H172" s="10">
        <v>168385.37800000008</v>
      </c>
      <c r="I172" s="75">
        <f t="shared" si="12"/>
        <v>0.78905987816307488</v>
      </c>
      <c r="J172" s="10">
        <v>194932</v>
      </c>
      <c r="K172" s="10">
        <v>169971.6476</v>
      </c>
      <c r="L172" s="75">
        <f t="shared" si="13"/>
        <v>0.87195354072189279</v>
      </c>
      <c r="M172" s="10">
        <v>194393</v>
      </c>
      <c r="N172" s="10">
        <v>174946</v>
      </c>
      <c r="O172" s="75">
        <f t="shared" si="14"/>
        <v>0.89996038952019874</v>
      </c>
      <c r="P172" s="10">
        <v>186080</v>
      </c>
      <c r="Q172" s="10">
        <v>150144</v>
      </c>
      <c r="R172" s="75">
        <f t="shared" si="10"/>
        <v>0.80687876182287188</v>
      </c>
      <c r="S172" s="78"/>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row>
    <row r="173" spans="1:63" x14ac:dyDescent="0.25">
      <c r="A173" s="19" t="s">
        <v>354</v>
      </c>
      <c r="B173" s="18" t="s">
        <v>355</v>
      </c>
      <c r="C173" s="18" t="s">
        <v>356</v>
      </c>
      <c r="D173" s="10">
        <v>8454.1216432609399</v>
      </c>
      <c r="E173" s="10">
        <v>7020</v>
      </c>
      <c r="F173" s="75">
        <f t="shared" si="11"/>
        <v>0.83036420532177635</v>
      </c>
      <c r="G173" s="10">
        <v>8472.7084241400862</v>
      </c>
      <c r="H173" s="10">
        <v>6576.4104144999892</v>
      </c>
      <c r="I173" s="75">
        <f t="shared" si="12"/>
        <v>0.77618750525661384</v>
      </c>
      <c r="J173" s="10">
        <v>8472.7084241400862</v>
      </c>
      <c r="K173" s="10">
        <v>7826</v>
      </c>
      <c r="L173" s="75">
        <f t="shared" si="13"/>
        <v>0.92367158271403371</v>
      </c>
      <c r="M173" s="10">
        <v>8423</v>
      </c>
      <c r="N173" s="10">
        <v>8054</v>
      </c>
      <c r="O173" s="75">
        <f t="shared" si="14"/>
        <v>0.95619138074320309</v>
      </c>
      <c r="P173" s="10">
        <v>8496</v>
      </c>
      <c r="Q173" s="10">
        <v>7147.0067411512118</v>
      </c>
      <c r="R173" s="75">
        <f t="shared" si="10"/>
        <v>0.84122019081346655</v>
      </c>
      <c r="S173" s="78"/>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row>
    <row r="174" spans="1:63" x14ac:dyDescent="0.25">
      <c r="A174" s="19" t="s">
        <v>357</v>
      </c>
      <c r="B174" s="18" t="s">
        <v>355</v>
      </c>
      <c r="C174" s="18" t="s">
        <v>358</v>
      </c>
      <c r="D174" s="10">
        <v>8454</v>
      </c>
      <c r="E174" s="10">
        <v>7020</v>
      </c>
      <c r="F174" s="75">
        <f t="shared" si="11"/>
        <v>0.83037615330021297</v>
      </c>
      <c r="G174" s="10">
        <v>8472.7084241400862</v>
      </c>
      <c r="H174" s="10">
        <v>6576.4104144999892</v>
      </c>
      <c r="I174" s="75">
        <f t="shared" si="12"/>
        <v>0.77618750525661384</v>
      </c>
      <c r="J174" s="10">
        <v>8472.7084241400862</v>
      </c>
      <c r="K174" s="10">
        <v>7826</v>
      </c>
      <c r="L174" s="75">
        <f t="shared" si="13"/>
        <v>0.92367158271403371</v>
      </c>
      <c r="M174" s="10">
        <v>8423</v>
      </c>
      <c r="N174" s="10">
        <v>8054</v>
      </c>
      <c r="O174" s="75">
        <f t="shared" si="14"/>
        <v>0.95619138074320309</v>
      </c>
      <c r="P174" s="10">
        <v>8473</v>
      </c>
      <c r="Q174" s="10">
        <v>7147.0067411512118</v>
      </c>
      <c r="R174" s="75">
        <f t="shared" si="10"/>
        <v>0.84350368714165136</v>
      </c>
      <c r="S174" s="78"/>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row>
    <row r="175" spans="1:63" x14ac:dyDescent="0.25">
      <c r="A175" s="19" t="s">
        <v>359</v>
      </c>
      <c r="B175" s="18" t="s">
        <v>355</v>
      </c>
      <c r="C175" s="18" t="s">
        <v>360</v>
      </c>
      <c r="D175" s="10">
        <v>771</v>
      </c>
      <c r="E175" s="10">
        <v>464</v>
      </c>
      <c r="F175" s="75">
        <f t="shared" si="11"/>
        <v>0.60181582360570685</v>
      </c>
      <c r="G175" s="10">
        <v>778.48875619086039</v>
      </c>
      <c r="H175" s="10">
        <v>670.18715799999245</v>
      </c>
      <c r="I175" s="75">
        <f t="shared" si="12"/>
        <v>0.86088225766960735</v>
      </c>
      <c r="J175" s="10">
        <v>778.48875619086039</v>
      </c>
      <c r="K175" s="10">
        <v>590</v>
      </c>
      <c r="L175" s="75">
        <f t="shared" si="13"/>
        <v>0.75787864026047791</v>
      </c>
      <c r="M175" s="10">
        <v>753</v>
      </c>
      <c r="N175" s="10">
        <v>775</v>
      </c>
      <c r="O175" s="75">
        <f t="shared" si="14"/>
        <v>1.0292164674634794</v>
      </c>
      <c r="P175" s="10">
        <v>778</v>
      </c>
      <c r="Q175" s="10">
        <v>638</v>
      </c>
      <c r="R175" s="75">
        <f t="shared" si="10"/>
        <v>0.82005141388174807</v>
      </c>
      <c r="S175" s="78"/>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row>
    <row r="176" spans="1:63" x14ac:dyDescent="0.25">
      <c r="A176" s="19" t="s">
        <v>361</v>
      </c>
      <c r="B176" s="18" t="s">
        <v>362</v>
      </c>
      <c r="C176" s="18" t="s">
        <v>363</v>
      </c>
      <c r="D176" s="10" t="s">
        <v>7</v>
      </c>
      <c r="E176" s="10" t="s">
        <v>7</v>
      </c>
      <c r="F176" s="75" t="str">
        <f t="shared" si="11"/>
        <v>N/A</v>
      </c>
      <c r="G176" s="10" t="s">
        <v>7</v>
      </c>
      <c r="H176" s="10" t="s">
        <v>7</v>
      </c>
      <c r="I176" s="75" t="str">
        <f t="shared" si="12"/>
        <v>N/A</v>
      </c>
      <c r="J176" s="10">
        <v>20559</v>
      </c>
      <c r="K176" s="10">
        <v>576.47</v>
      </c>
      <c r="L176" s="75">
        <f t="shared" si="13"/>
        <v>2.8039787927428377E-2</v>
      </c>
      <c r="M176" s="10">
        <v>110591</v>
      </c>
      <c r="N176" s="10">
        <v>104658.78</v>
      </c>
      <c r="O176" s="75">
        <f t="shared" si="14"/>
        <v>0.94635892613322958</v>
      </c>
      <c r="P176" s="10">
        <v>111162</v>
      </c>
      <c r="Q176" s="10">
        <v>85483.813999999998</v>
      </c>
      <c r="R176" s="75">
        <f t="shared" si="10"/>
        <v>0.76900212302765336</v>
      </c>
      <c r="S176" s="78"/>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row>
    <row r="177" spans="1:63" x14ac:dyDescent="0.25">
      <c r="A177" s="19" t="s">
        <v>364</v>
      </c>
      <c r="B177" s="18" t="s">
        <v>365</v>
      </c>
      <c r="C177" s="18" t="s">
        <v>366</v>
      </c>
      <c r="D177" s="10">
        <v>92500</v>
      </c>
      <c r="E177" s="10">
        <v>57175</v>
      </c>
      <c r="F177" s="75">
        <f t="shared" si="11"/>
        <v>0.61810810810810812</v>
      </c>
      <c r="G177" s="10">
        <v>224100</v>
      </c>
      <c r="H177" s="10">
        <v>198521.98999999947</v>
      </c>
      <c r="I177" s="75">
        <f t="shared" si="12"/>
        <v>0.88586340919232243</v>
      </c>
      <c r="J177" s="10">
        <v>222000</v>
      </c>
      <c r="K177" s="10">
        <v>202235</v>
      </c>
      <c r="L177" s="75">
        <f t="shared" si="13"/>
        <v>0.91096846846846846</v>
      </c>
      <c r="M177" s="10">
        <v>222000</v>
      </c>
      <c r="N177" s="10">
        <v>193716.9399999998</v>
      </c>
      <c r="O177" s="75">
        <f t="shared" si="14"/>
        <v>0.87259882882882789</v>
      </c>
      <c r="P177" s="10">
        <v>217977</v>
      </c>
      <c r="Q177" s="10">
        <v>156482.4999999993</v>
      </c>
      <c r="R177" s="75">
        <f t="shared" si="10"/>
        <v>0.71788537322744739</v>
      </c>
      <c r="S177" s="78"/>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row>
    <row r="178" spans="1:63" x14ac:dyDescent="0.25">
      <c r="A178" s="19" t="s">
        <v>367</v>
      </c>
      <c r="B178" s="18" t="s">
        <v>365</v>
      </c>
      <c r="C178" s="18" t="s">
        <v>368</v>
      </c>
      <c r="D178" s="10" t="s">
        <v>7</v>
      </c>
      <c r="E178" s="10" t="s">
        <v>7</v>
      </c>
      <c r="F178" s="75" t="str">
        <f t="shared" si="11"/>
        <v>N/A</v>
      </c>
      <c r="G178" s="10">
        <v>409700</v>
      </c>
      <c r="H178" s="10">
        <v>351703.77999999956</v>
      </c>
      <c r="I178" s="75">
        <f t="shared" si="12"/>
        <v>0.8584422260190373</v>
      </c>
      <c r="J178" s="10">
        <v>390000</v>
      </c>
      <c r="K178" s="10">
        <v>362258</v>
      </c>
      <c r="L178" s="75">
        <f t="shared" si="13"/>
        <v>0.92886666666666662</v>
      </c>
      <c r="M178" s="10">
        <v>390000</v>
      </c>
      <c r="N178" s="10">
        <v>346465.0399999987</v>
      </c>
      <c r="O178" s="75">
        <f t="shared" si="14"/>
        <v>0.88837189743589406</v>
      </c>
      <c r="P178" s="10">
        <v>390166</v>
      </c>
      <c r="Q178" s="10">
        <v>286493.05000000075</v>
      </c>
      <c r="R178" s="75">
        <f t="shared" si="10"/>
        <v>0.73428502227257308</v>
      </c>
      <c r="S178" s="78"/>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row>
    <row r="179" spans="1:63" x14ac:dyDescent="0.25">
      <c r="A179" s="19" t="s">
        <v>369</v>
      </c>
      <c r="B179" s="18" t="s">
        <v>365</v>
      </c>
      <c r="C179" s="18" t="s">
        <v>370</v>
      </c>
      <c r="D179" s="10" t="s">
        <v>7</v>
      </c>
      <c r="E179" s="10" t="s">
        <v>7</v>
      </c>
      <c r="F179" s="75" t="str">
        <f t="shared" si="11"/>
        <v>N/A</v>
      </c>
      <c r="G179" s="10" t="s">
        <v>7</v>
      </c>
      <c r="H179" s="10" t="s">
        <v>7</v>
      </c>
      <c r="I179" s="75" t="str">
        <f t="shared" si="12"/>
        <v>N/A</v>
      </c>
      <c r="J179" s="10">
        <v>14874</v>
      </c>
      <c r="K179" s="10">
        <v>0</v>
      </c>
      <c r="L179" s="75">
        <f t="shared" si="13"/>
        <v>0</v>
      </c>
      <c r="M179" s="10">
        <v>66800</v>
      </c>
      <c r="N179" s="10">
        <v>62756.498999999814</v>
      </c>
      <c r="O179" s="75">
        <f t="shared" si="14"/>
        <v>0.93946854790418888</v>
      </c>
      <c r="P179" s="10">
        <v>66800</v>
      </c>
      <c r="Q179" s="10">
        <v>36751.82324434023</v>
      </c>
      <c r="R179" s="75">
        <f t="shared" si="10"/>
        <v>0.55017699467575198</v>
      </c>
      <c r="S179" s="78"/>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row>
    <row r="180" spans="1:63" x14ac:dyDescent="0.25">
      <c r="A180" s="19" t="s">
        <v>371</v>
      </c>
      <c r="B180" s="18" t="s">
        <v>365</v>
      </c>
      <c r="C180" s="18" t="s">
        <v>372</v>
      </c>
      <c r="D180" s="10">
        <v>52200</v>
      </c>
      <c r="E180" s="10">
        <v>0</v>
      </c>
      <c r="F180" s="75">
        <f t="shared" si="11"/>
        <v>0</v>
      </c>
      <c r="G180" s="10" t="s">
        <v>7</v>
      </c>
      <c r="H180" s="10" t="s">
        <v>7</v>
      </c>
      <c r="I180" s="75" t="str">
        <f t="shared" si="12"/>
        <v>N/A</v>
      </c>
      <c r="J180" s="10">
        <v>7924</v>
      </c>
      <c r="K180" s="10">
        <v>0</v>
      </c>
      <c r="L180" s="75">
        <f t="shared" si="13"/>
        <v>0</v>
      </c>
      <c r="M180" s="10">
        <v>42924</v>
      </c>
      <c r="N180" s="10">
        <v>37667.255000000077</v>
      </c>
      <c r="O180" s="75">
        <f t="shared" si="14"/>
        <v>0.87753366415059353</v>
      </c>
      <c r="P180" s="10">
        <v>42924</v>
      </c>
      <c r="Q180" s="10">
        <v>40939.790800000002</v>
      </c>
      <c r="R180" s="75">
        <f t="shared" si="10"/>
        <v>0.95377389805237167</v>
      </c>
      <c r="S180" s="78"/>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row>
    <row r="181" spans="1:63" x14ac:dyDescent="0.25">
      <c r="A181" s="19" t="s">
        <v>373</v>
      </c>
      <c r="B181" s="18" t="s">
        <v>365</v>
      </c>
      <c r="C181" s="18" t="s">
        <v>374</v>
      </c>
      <c r="D181" s="10" t="s">
        <v>7</v>
      </c>
      <c r="E181" s="10" t="s">
        <v>7</v>
      </c>
      <c r="F181" s="75" t="str">
        <f t="shared" si="11"/>
        <v>N/A</v>
      </c>
      <c r="G181" s="10">
        <v>23285</v>
      </c>
      <c r="H181" s="10">
        <v>0</v>
      </c>
      <c r="I181" s="75">
        <f t="shared" si="12"/>
        <v>0</v>
      </c>
      <c r="J181" s="10">
        <v>2722</v>
      </c>
      <c r="K181" s="10">
        <v>0</v>
      </c>
      <c r="L181" s="75">
        <f t="shared" si="13"/>
        <v>0</v>
      </c>
      <c r="M181" s="10">
        <v>17843</v>
      </c>
      <c r="N181" s="10">
        <v>9566.3257143999399</v>
      </c>
      <c r="O181" s="75">
        <f t="shared" si="14"/>
        <v>0.53613886198508887</v>
      </c>
      <c r="P181" s="10">
        <v>22200</v>
      </c>
      <c r="Q181" s="10">
        <v>12196.345750700009</v>
      </c>
      <c r="R181" s="75">
        <f t="shared" si="10"/>
        <v>0.54938494372522562</v>
      </c>
      <c r="S181" s="78"/>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row>
    <row r="182" spans="1:63" x14ac:dyDescent="0.25">
      <c r="A182" s="19" t="s">
        <v>375</v>
      </c>
      <c r="B182" s="18" t="s">
        <v>365</v>
      </c>
      <c r="C182" s="18" t="s">
        <v>376</v>
      </c>
      <c r="D182" s="10" t="s">
        <v>7</v>
      </c>
      <c r="E182" s="10" t="s">
        <v>7</v>
      </c>
      <c r="F182" s="75" t="str">
        <f t="shared" si="11"/>
        <v>N/A</v>
      </c>
      <c r="G182" s="10">
        <v>16933</v>
      </c>
      <c r="H182" s="10">
        <v>0</v>
      </c>
      <c r="I182" s="75">
        <f t="shared" si="12"/>
        <v>0</v>
      </c>
      <c r="J182" s="10">
        <v>8803</v>
      </c>
      <c r="K182" s="10">
        <v>0</v>
      </c>
      <c r="L182" s="75">
        <f t="shared" si="13"/>
        <v>0</v>
      </c>
      <c r="M182" s="10">
        <v>14786</v>
      </c>
      <c r="N182" s="10">
        <v>13727.67775243432</v>
      </c>
      <c r="O182" s="75">
        <f t="shared" si="14"/>
        <v>0.92842403303356691</v>
      </c>
      <c r="P182" s="10">
        <v>18396</v>
      </c>
      <c r="Q182" s="10">
        <v>15043.558933095461</v>
      </c>
      <c r="R182" s="75">
        <f t="shared" si="10"/>
        <v>0.81776249908107523</v>
      </c>
      <c r="S182" s="78"/>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row>
    <row r="183" spans="1:63" x14ac:dyDescent="0.25">
      <c r="A183" s="19" t="s">
        <v>377</v>
      </c>
      <c r="B183" s="18" t="s">
        <v>365</v>
      </c>
      <c r="C183" s="18" t="s">
        <v>378</v>
      </c>
      <c r="D183" s="10" t="s">
        <v>7</v>
      </c>
      <c r="E183" s="10" t="s">
        <v>7</v>
      </c>
      <c r="F183" s="75" t="str">
        <f t="shared" si="11"/>
        <v>N/A</v>
      </c>
      <c r="G183" s="10" t="s">
        <v>7</v>
      </c>
      <c r="H183" s="10" t="s">
        <v>7</v>
      </c>
      <c r="I183" s="75" t="str">
        <f t="shared" si="12"/>
        <v>N/A</v>
      </c>
      <c r="J183" s="10">
        <v>5470</v>
      </c>
      <c r="K183" s="10">
        <v>0</v>
      </c>
      <c r="L183" s="75">
        <f t="shared" si="13"/>
        <v>0</v>
      </c>
      <c r="M183" s="10">
        <v>42300</v>
      </c>
      <c r="N183" s="10">
        <v>1832.7030000000041</v>
      </c>
      <c r="O183" s="75">
        <f t="shared" si="14"/>
        <v>4.3326312056737683E-2</v>
      </c>
      <c r="P183" s="10">
        <v>42300</v>
      </c>
      <c r="Q183" s="10">
        <v>38880.816900000056</v>
      </c>
      <c r="R183" s="75">
        <f t="shared" si="10"/>
        <v>0.91916824822695165</v>
      </c>
      <c r="S183" s="78"/>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row>
    <row r="184" spans="1:63" x14ac:dyDescent="0.25">
      <c r="A184" s="19" t="s">
        <v>379</v>
      </c>
      <c r="B184" s="18" t="s">
        <v>365</v>
      </c>
      <c r="C184" s="18" t="s">
        <v>380</v>
      </c>
      <c r="D184" s="10" t="s">
        <v>7</v>
      </c>
      <c r="E184" s="10" t="s">
        <v>7</v>
      </c>
      <c r="F184" s="75" t="str">
        <f t="shared" si="11"/>
        <v>N/A</v>
      </c>
      <c r="G184" s="10">
        <v>51075</v>
      </c>
      <c r="H184" s="10">
        <v>25273.900000000103</v>
      </c>
      <c r="I184" s="75">
        <f t="shared" si="12"/>
        <v>0.49483896231032998</v>
      </c>
      <c r="J184" s="10">
        <v>66200</v>
      </c>
      <c r="K184" s="10">
        <v>58044</v>
      </c>
      <c r="L184" s="75">
        <f t="shared" si="13"/>
        <v>0.87679758308157096</v>
      </c>
      <c r="M184" s="10">
        <v>66200</v>
      </c>
      <c r="N184" s="10">
        <v>59850.502999999808</v>
      </c>
      <c r="O184" s="75">
        <f t="shared" si="14"/>
        <v>0.90408614803625087</v>
      </c>
      <c r="P184" s="10">
        <v>66676</v>
      </c>
      <c r="Q184" s="10">
        <v>51334.867600000085</v>
      </c>
      <c r="R184" s="75">
        <f t="shared" si="10"/>
        <v>0.76991522586837968</v>
      </c>
      <c r="S184" s="78"/>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row>
    <row r="185" spans="1:63" x14ac:dyDescent="0.25">
      <c r="A185" s="19" t="s">
        <v>381</v>
      </c>
      <c r="B185" s="18" t="s">
        <v>365</v>
      </c>
      <c r="C185" s="18" t="s">
        <v>382</v>
      </c>
      <c r="D185" s="10" t="s">
        <v>7</v>
      </c>
      <c r="E185" s="10" t="s">
        <v>7</v>
      </c>
      <c r="F185" s="75" t="str">
        <f t="shared" si="11"/>
        <v>N/A</v>
      </c>
      <c r="G185" s="10">
        <v>5369.7599999999993</v>
      </c>
      <c r="H185" s="10">
        <v>0</v>
      </c>
      <c r="I185" s="75">
        <f t="shared" si="12"/>
        <v>0</v>
      </c>
      <c r="J185" s="10">
        <v>3204</v>
      </c>
      <c r="K185" s="10">
        <v>4748</v>
      </c>
      <c r="L185" s="75">
        <f t="shared" si="13"/>
        <v>1.4818976279650438</v>
      </c>
      <c r="M185" s="10">
        <v>3204</v>
      </c>
      <c r="N185" s="10">
        <v>4676.0222852176366</v>
      </c>
      <c r="O185" s="75">
        <f t="shared" si="14"/>
        <v>1.4594326732889003</v>
      </c>
      <c r="P185" s="10">
        <v>3204</v>
      </c>
      <c r="Q185" s="10">
        <v>2258.1795668674481</v>
      </c>
      <c r="R185" s="75">
        <f t="shared" si="10"/>
        <v>0.70480011450294888</v>
      </c>
      <c r="S185" s="78"/>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row>
    <row r="186" spans="1:63" x14ac:dyDescent="0.25">
      <c r="A186" s="19" t="s">
        <v>383</v>
      </c>
      <c r="B186" s="18" t="s">
        <v>365</v>
      </c>
      <c r="C186" s="18" t="s">
        <v>384</v>
      </c>
      <c r="D186" s="10" t="s">
        <v>7</v>
      </c>
      <c r="E186" s="10" t="s">
        <v>7</v>
      </c>
      <c r="F186" s="75" t="str">
        <f t="shared" si="11"/>
        <v>N/A</v>
      </c>
      <c r="G186" s="10" t="s">
        <v>7</v>
      </c>
      <c r="H186" s="10" t="s">
        <v>7</v>
      </c>
      <c r="I186" s="75" t="str">
        <f t="shared" si="12"/>
        <v>N/A</v>
      </c>
      <c r="J186" s="10">
        <v>2660</v>
      </c>
      <c r="K186" s="10">
        <v>0</v>
      </c>
      <c r="L186" s="75">
        <f t="shared" si="13"/>
        <v>0</v>
      </c>
      <c r="M186" s="10">
        <v>11413</v>
      </c>
      <c r="N186" s="10">
        <v>8516.6949739298616</v>
      </c>
      <c r="O186" s="75">
        <f t="shared" si="14"/>
        <v>0.74622754524926505</v>
      </c>
      <c r="P186" s="10">
        <v>14200</v>
      </c>
      <c r="Q186" s="10">
        <v>7793.5644163275992</v>
      </c>
      <c r="R186" s="75">
        <f t="shared" si="10"/>
        <v>0.5488425645301126</v>
      </c>
      <c r="S186" s="78"/>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row>
    <row r="187" spans="1:63" x14ac:dyDescent="0.25">
      <c r="A187" s="19" t="s">
        <v>385</v>
      </c>
      <c r="B187" s="18" t="s">
        <v>365</v>
      </c>
      <c r="C187" s="18" t="s">
        <v>386</v>
      </c>
      <c r="D187" s="10" t="s">
        <v>7</v>
      </c>
      <c r="E187" s="10" t="s">
        <v>7</v>
      </c>
      <c r="F187" s="75" t="str">
        <f t="shared" si="11"/>
        <v>N/A</v>
      </c>
      <c r="G187" s="10">
        <v>34766</v>
      </c>
      <c r="H187" s="10">
        <v>0</v>
      </c>
      <c r="I187" s="75">
        <f t="shared" si="12"/>
        <v>0</v>
      </c>
      <c r="J187" s="10">
        <v>62853</v>
      </c>
      <c r="K187" s="10">
        <v>54937</v>
      </c>
      <c r="L187" s="75">
        <f t="shared" si="13"/>
        <v>0.87405533546529202</v>
      </c>
      <c r="M187" s="10">
        <v>62853</v>
      </c>
      <c r="N187" s="10">
        <v>62013.495017207184</v>
      </c>
      <c r="O187" s="75">
        <f t="shared" si="14"/>
        <v>0.98664335858602115</v>
      </c>
      <c r="P187" s="10">
        <v>62853</v>
      </c>
      <c r="Q187" s="10">
        <v>33293.122648740093</v>
      </c>
      <c r="R187" s="75">
        <f t="shared" si="10"/>
        <v>0.52969822679490386</v>
      </c>
      <c r="S187" s="78"/>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row>
    <row r="188" spans="1:63" x14ac:dyDescent="0.25">
      <c r="A188" s="19" t="s">
        <v>387</v>
      </c>
      <c r="B188" s="18" t="s">
        <v>365</v>
      </c>
      <c r="C188" s="18" t="s">
        <v>388</v>
      </c>
      <c r="D188" s="10" t="s">
        <v>7</v>
      </c>
      <c r="E188" s="10" t="s">
        <v>7</v>
      </c>
      <c r="F188" s="75" t="str">
        <f t="shared" si="11"/>
        <v>N/A</v>
      </c>
      <c r="G188" s="10">
        <v>3203.5499999999997</v>
      </c>
      <c r="H188" s="10">
        <v>0</v>
      </c>
      <c r="I188" s="75">
        <f t="shared" si="12"/>
        <v>0</v>
      </c>
      <c r="J188" s="10">
        <v>7205</v>
      </c>
      <c r="K188" s="10">
        <v>3371.6055224525571</v>
      </c>
      <c r="L188" s="75">
        <f t="shared" si="13"/>
        <v>0.46795357702325568</v>
      </c>
      <c r="M188" s="10">
        <v>7205</v>
      </c>
      <c r="N188" s="10">
        <v>7726.8201959005191</v>
      </c>
      <c r="O188" s="75">
        <f t="shared" si="14"/>
        <v>1.0724247322554503</v>
      </c>
      <c r="P188" s="10">
        <v>7205</v>
      </c>
      <c r="Q188" s="10">
        <v>4150.9041209629968</v>
      </c>
      <c r="R188" s="75">
        <f t="shared" si="10"/>
        <v>0.57611438181304608</v>
      </c>
      <c r="S188" s="78"/>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row>
    <row r="189" spans="1:63" x14ac:dyDescent="0.25">
      <c r="A189" s="19" t="s">
        <v>389</v>
      </c>
      <c r="B189" s="18" t="s">
        <v>365</v>
      </c>
      <c r="C189" s="18" t="s">
        <v>390</v>
      </c>
      <c r="D189" s="10" t="s">
        <v>7</v>
      </c>
      <c r="E189" s="10" t="s">
        <v>7</v>
      </c>
      <c r="F189" s="75" t="str">
        <f t="shared" si="11"/>
        <v>N/A</v>
      </c>
      <c r="G189" s="10" t="s">
        <v>7</v>
      </c>
      <c r="H189" s="10" t="s">
        <v>7</v>
      </c>
      <c r="I189" s="75" t="str">
        <f t="shared" si="12"/>
        <v>N/A</v>
      </c>
      <c r="J189" s="10">
        <v>7862</v>
      </c>
      <c r="K189" s="10">
        <v>15.701779490999993</v>
      </c>
      <c r="L189" s="75">
        <f t="shared" si="13"/>
        <v>1.9971736823963357E-3</v>
      </c>
      <c r="M189" s="10">
        <v>9461</v>
      </c>
      <c r="N189" s="10">
        <v>4616.6045018459572</v>
      </c>
      <c r="O189" s="75">
        <f t="shared" si="14"/>
        <v>0.48796157930937079</v>
      </c>
      <c r="P189" s="10">
        <v>9461</v>
      </c>
      <c r="Q189" s="10">
        <v>8406.5988153531234</v>
      </c>
      <c r="R189" s="75">
        <f t="shared" si="10"/>
        <v>0.88855288186799741</v>
      </c>
      <c r="S189" s="78"/>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row>
    <row r="190" spans="1:63" x14ac:dyDescent="0.25">
      <c r="A190" s="19" t="s">
        <v>391</v>
      </c>
      <c r="B190" s="18" t="s">
        <v>365</v>
      </c>
      <c r="C190" s="18" t="s">
        <v>392</v>
      </c>
      <c r="D190" s="10">
        <v>7830</v>
      </c>
      <c r="E190" s="10">
        <v>6465</v>
      </c>
      <c r="F190" s="75">
        <f t="shared" si="11"/>
        <v>0.82567049808429116</v>
      </c>
      <c r="G190" s="10">
        <v>7830</v>
      </c>
      <c r="H190" s="10">
        <v>6753.5063494799806</v>
      </c>
      <c r="I190" s="75">
        <f t="shared" si="12"/>
        <v>0.86251677515708569</v>
      </c>
      <c r="J190" s="10">
        <v>8316</v>
      </c>
      <c r="K190" s="10">
        <v>6926</v>
      </c>
      <c r="L190" s="75">
        <f t="shared" si="13"/>
        <v>0.83285233285233284</v>
      </c>
      <c r="M190" s="10">
        <v>8316</v>
      </c>
      <c r="N190" s="10">
        <v>7168.7129811648301</v>
      </c>
      <c r="O190" s="75">
        <f t="shared" si="14"/>
        <v>0.86203859802366889</v>
      </c>
      <c r="P190" s="10">
        <v>9979</v>
      </c>
      <c r="Q190" s="10">
        <v>3909.6198380320452</v>
      </c>
      <c r="R190" s="75">
        <f t="shared" si="10"/>
        <v>0.39178473173985823</v>
      </c>
      <c r="S190" s="78"/>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row>
    <row r="191" spans="1:63" x14ac:dyDescent="0.25">
      <c r="A191" s="19" t="s">
        <v>393</v>
      </c>
      <c r="B191" s="18" t="s">
        <v>365</v>
      </c>
      <c r="C191" s="18" t="s">
        <v>394</v>
      </c>
      <c r="D191" s="10">
        <v>2700</v>
      </c>
      <c r="E191" s="10">
        <v>1406</v>
      </c>
      <c r="F191" s="75">
        <f t="shared" si="11"/>
        <v>0.52074074074074073</v>
      </c>
      <c r="G191" s="10">
        <v>2700</v>
      </c>
      <c r="H191" s="10">
        <v>1277.8973507684523</v>
      </c>
      <c r="I191" s="75">
        <f t="shared" si="12"/>
        <v>0.47329531509942679</v>
      </c>
      <c r="J191" s="10">
        <v>1430</v>
      </c>
      <c r="K191" s="10">
        <v>1681</v>
      </c>
      <c r="L191" s="75">
        <f t="shared" si="13"/>
        <v>1.1755244755244756</v>
      </c>
      <c r="M191" s="10">
        <v>1430</v>
      </c>
      <c r="N191" s="10">
        <v>1532.5161627041898</v>
      </c>
      <c r="O191" s="75">
        <f t="shared" si="14"/>
        <v>1.0716896242686642</v>
      </c>
      <c r="P191" s="10">
        <v>1716</v>
      </c>
      <c r="Q191" s="10">
        <v>991.33407177805884</v>
      </c>
      <c r="R191" s="75">
        <f t="shared" si="10"/>
        <v>0.57770050802917183</v>
      </c>
      <c r="S191" s="78"/>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row>
    <row r="192" spans="1:63" x14ac:dyDescent="0.25">
      <c r="A192" s="19" t="s">
        <v>395</v>
      </c>
      <c r="B192" s="18" t="s">
        <v>365</v>
      </c>
      <c r="C192" s="18" t="s">
        <v>396</v>
      </c>
      <c r="D192" s="10">
        <v>4468</v>
      </c>
      <c r="E192" s="10">
        <v>4885</v>
      </c>
      <c r="F192" s="75">
        <f t="shared" si="11"/>
        <v>1.0933303491495077</v>
      </c>
      <c r="G192" s="10">
        <v>4468</v>
      </c>
      <c r="H192" s="10">
        <v>5114.4226444629849</v>
      </c>
      <c r="I192" s="75">
        <f t="shared" si="12"/>
        <v>1.144678300014097</v>
      </c>
      <c r="J192" s="10">
        <v>5744</v>
      </c>
      <c r="K192" s="10">
        <v>5417</v>
      </c>
      <c r="L192" s="75">
        <f t="shared" si="13"/>
        <v>0.94307103064066855</v>
      </c>
      <c r="M192" s="10">
        <v>5744</v>
      </c>
      <c r="N192" s="10">
        <v>5587.7956402889413</v>
      </c>
      <c r="O192" s="75">
        <f t="shared" si="14"/>
        <v>0.97280564768261513</v>
      </c>
      <c r="P192" s="10">
        <v>5744</v>
      </c>
      <c r="Q192" s="10">
        <v>2934.9634654103579</v>
      </c>
      <c r="R192" s="75">
        <f t="shared" si="10"/>
        <v>0.51096160609511798</v>
      </c>
      <c r="S192" s="78"/>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row>
    <row r="193" spans="1:63" x14ac:dyDescent="0.25">
      <c r="A193" s="19" t="s">
        <v>397</v>
      </c>
      <c r="B193" s="18" t="s">
        <v>365</v>
      </c>
      <c r="C193" s="18" t="s">
        <v>398</v>
      </c>
      <c r="D193" s="10">
        <v>115818.8145948562</v>
      </c>
      <c r="E193" s="10">
        <v>98552</v>
      </c>
      <c r="F193" s="75">
        <f t="shared" si="11"/>
        <v>0.85091528820030715</v>
      </c>
      <c r="G193" s="10">
        <v>115818.8145948562</v>
      </c>
      <c r="H193" s="10">
        <v>100671.93000000052</v>
      </c>
      <c r="I193" s="75">
        <f t="shared" si="12"/>
        <v>0.86921913639126125</v>
      </c>
      <c r="J193" s="10">
        <v>114844</v>
      </c>
      <c r="K193" s="10">
        <v>103690</v>
      </c>
      <c r="L193" s="75">
        <f t="shared" si="13"/>
        <v>0.90287694611821256</v>
      </c>
      <c r="M193" s="10">
        <v>114844</v>
      </c>
      <c r="N193" s="10">
        <v>102134.60999999991</v>
      </c>
      <c r="O193" s="75">
        <f t="shared" si="14"/>
        <v>0.88933344362787703</v>
      </c>
      <c r="P193" s="10">
        <v>114727</v>
      </c>
      <c r="Q193" s="10">
        <v>85926.439999999886</v>
      </c>
      <c r="R193" s="75">
        <f t="shared" si="10"/>
        <v>0.748964411167379</v>
      </c>
      <c r="S193" s="78"/>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row>
    <row r="194" spans="1:63" x14ac:dyDescent="0.25">
      <c r="A194" s="19" t="s">
        <v>399</v>
      </c>
      <c r="B194" s="18" t="s">
        <v>365</v>
      </c>
      <c r="C194" s="18" t="s">
        <v>400</v>
      </c>
      <c r="D194" s="10">
        <v>47899.328859060406</v>
      </c>
      <c r="E194" s="10">
        <v>38282</v>
      </c>
      <c r="F194" s="75">
        <f t="shared" si="11"/>
        <v>0.79921787866050154</v>
      </c>
      <c r="G194" s="10">
        <v>47899.328859060406</v>
      </c>
      <c r="H194" s="10">
        <v>35604.110597077546</v>
      </c>
      <c r="I194" s="75">
        <f t="shared" si="12"/>
        <v>0.74331126229011546</v>
      </c>
      <c r="J194" s="10">
        <v>40517</v>
      </c>
      <c r="K194" s="10">
        <v>35829</v>
      </c>
      <c r="L194" s="75">
        <f t="shared" si="13"/>
        <v>0.88429548090924792</v>
      </c>
      <c r="M194" s="10">
        <v>40517</v>
      </c>
      <c r="N194" s="10">
        <v>39442.313862082607</v>
      </c>
      <c r="O194" s="75">
        <f t="shared" si="14"/>
        <v>0.97347567347243391</v>
      </c>
      <c r="P194" s="10">
        <v>48621</v>
      </c>
      <c r="Q194" s="10">
        <v>35003.847920000073</v>
      </c>
      <c r="R194" s="75">
        <f t="shared" si="10"/>
        <v>0.71993270233027029</v>
      </c>
      <c r="S194" s="78"/>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row>
    <row r="195" spans="1:63" x14ac:dyDescent="0.25">
      <c r="A195" s="19" t="s">
        <v>401</v>
      </c>
      <c r="B195" s="18" t="s">
        <v>365</v>
      </c>
      <c r="C195" s="18" t="s">
        <v>402</v>
      </c>
      <c r="D195" s="10">
        <v>13305.369127516777</v>
      </c>
      <c r="E195" s="10">
        <v>11674</v>
      </c>
      <c r="F195" s="75">
        <f t="shared" si="11"/>
        <v>0.87739016393442637</v>
      </c>
      <c r="G195" s="10">
        <v>13305.369127516777</v>
      </c>
      <c r="H195" s="10">
        <v>11020.401244706247</v>
      </c>
      <c r="I195" s="75">
        <f t="shared" si="12"/>
        <v>0.82826723100188193</v>
      </c>
      <c r="J195" s="10">
        <v>13506</v>
      </c>
      <c r="K195" s="10">
        <v>12306</v>
      </c>
      <c r="L195" s="75">
        <f t="shared" si="13"/>
        <v>0.9111505997334518</v>
      </c>
      <c r="M195" s="10">
        <v>13506</v>
      </c>
      <c r="N195" s="10">
        <v>14287.288950694037</v>
      </c>
      <c r="O195" s="75">
        <f t="shared" si="14"/>
        <v>1.0578475455867049</v>
      </c>
      <c r="P195" s="10">
        <v>13506</v>
      </c>
      <c r="Q195" s="10">
        <v>12227.775799999863</v>
      </c>
      <c r="R195" s="75">
        <f t="shared" si="10"/>
        <v>0.90535878868649955</v>
      </c>
      <c r="S195" s="78"/>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row>
    <row r="196" spans="1:63" x14ac:dyDescent="0.25">
      <c r="A196" s="19" t="s">
        <v>403</v>
      </c>
      <c r="B196" s="18" t="s">
        <v>365</v>
      </c>
      <c r="C196" s="18" t="s">
        <v>404</v>
      </c>
      <c r="D196" s="10">
        <v>18095.302013422817</v>
      </c>
      <c r="E196" s="10">
        <v>22545</v>
      </c>
      <c r="F196" s="75">
        <f t="shared" si="11"/>
        <v>1.2459034938060976</v>
      </c>
      <c r="G196" s="10">
        <v>18095.302013422817</v>
      </c>
      <c r="H196" s="10">
        <v>20570.890813216014</v>
      </c>
      <c r="I196" s="75">
        <f t="shared" si="12"/>
        <v>1.1368083714743662</v>
      </c>
      <c r="J196" s="10">
        <v>18368</v>
      </c>
      <c r="K196" s="10">
        <v>22982</v>
      </c>
      <c r="L196" s="75">
        <f t="shared" si="13"/>
        <v>1.2511977351916377</v>
      </c>
      <c r="M196" s="10">
        <v>18368</v>
      </c>
      <c r="N196" s="10">
        <v>25353.754187223203</v>
      </c>
      <c r="O196" s="75">
        <f t="shared" si="14"/>
        <v>1.3803219831894165</v>
      </c>
      <c r="P196" s="10">
        <v>18368</v>
      </c>
      <c r="Q196" s="10">
        <v>22029.76128000017</v>
      </c>
      <c r="R196" s="75">
        <f t="shared" si="10"/>
        <v>1.1993554703832845</v>
      </c>
      <c r="S196" s="78"/>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row>
    <row r="197" spans="1:63" x14ac:dyDescent="0.25">
      <c r="A197" s="19" t="s">
        <v>405</v>
      </c>
      <c r="B197" s="18" t="s">
        <v>365</v>
      </c>
      <c r="C197" s="18" t="s">
        <v>406</v>
      </c>
      <c r="D197" s="10">
        <v>46500</v>
      </c>
      <c r="E197" s="10">
        <v>29122</v>
      </c>
      <c r="F197" s="75">
        <f t="shared" si="11"/>
        <v>0.62627956989247313</v>
      </c>
      <c r="G197" s="10">
        <v>46500</v>
      </c>
      <c r="H197" s="10">
        <v>25197.189437000972</v>
      </c>
      <c r="I197" s="75">
        <f t="shared" si="12"/>
        <v>0.54187504165593492</v>
      </c>
      <c r="J197" s="10">
        <v>33988</v>
      </c>
      <c r="K197" s="10">
        <v>22123</v>
      </c>
      <c r="L197" s="75">
        <f t="shared" si="13"/>
        <v>0.65090620218900785</v>
      </c>
      <c r="M197" s="10">
        <v>33988</v>
      </c>
      <c r="N197" s="10">
        <v>19837.830396506757</v>
      </c>
      <c r="O197" s="75">
        <f t="shared" si="14"/>
        <v>0.58367160163901255</v>
      </c>
      <c r="P197" s="10">
        <v>33987</v>
      </c>
      <c r="Q197" s="10">
        <v>13581.8095232</v>
      </c>
      <c r="R197" s="75">
        <f t="shared" si="10"/>
        <v>0.39961778101038631</v>
      </c>
      <c r="S197" s="78"/>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row>
    <row r="198" spans="1:63" x14ac:dyDescent="0.25">
      <c r="A198" s="19" t="s">
        <v>407</v>
      </c>
      <c r="B198" s="18" t="s">
        <v>365</v>
      </c>
      <c r="C198" s="18" t="s">
        <v>408</v>
      </c>
      <c r="D198" s="10">
        <v>12530</v>
      </c>
      <c r="E198" s="10">
        <v>10198</v>
      </c>
      <c r="F198" s="75">
        <f t="shared" si="11"/>
        <v>0.81388667198723064</v>
      </c>
      <c r="G198" s="10">
        <v>12530</v>
      </c>
      <c r="H198" s="10">
        <v>9938.3665640000509</v>
      </c>
      <c r="I198" s="75">
        <f t="shared" si="12"/>
        <v>0.79316572737430568</v>
      </c>
      <c r="J198" s="10">
        <v>10503</v>
      </c>
      <c r="K198" s="10">
        <v>11302</v>
      </c>
      <c r="L198" s="75">
        <f t="shared" si="13"/>
        <v>1.0760735028087214</v>
      </c>
      <c r="M198" s="10">
        <v>10503</v>
      </c>
      <c r="N198" s="10">
        <v>11359.951284282441</v>
      </c>
      <c r="O198" s="75">
        <f t="shared" si="14"/>
        <v>1.0815910962851034</v>
      </c>
      <c r="P198" s="10">
        <v>12604</v>
      </c>
      <c r="Q198" s="10">
        <v>6042.318136385089</v>
      </c>
      <c r="R198" s="75">
        <f t="shared" ref="R198:R262" si="15">IFERROR(Q198/P198,"N/A")</f>
        <v>0.47939686896105116</v>
      </c>
      <c r="S198" s="78"/>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row>
    <row r="199" spans="1:63" x14ac:dyDescent="0.25">
      <c r="A199" s="19" t="s">
        <v>409</v>
      </c>
      <c r="B199" s="18" t="s">
        <v>365</v>
      </c>
      <c r="C199" s="18" t="s">
        <v>410</v>
      </c>
      <c r="D199" s="10">
        <v>22052.528987458267</v>
      </c>
      <c r="E199" s="10">
        <v>18986</v>
      </c>
      <c r="F199" s="75">
        <f t="shared" ref="F199:F263" si="16">IFERROR(E199/D199,"N/A")</f>
        <v>0.8609443393452848</v>
      </c>
      <c r="G199" s="10">
        <v>22052.528987458267</v>
      </c>
      <c r="H199" s="10">
        <v>19152.759090302028</v>
      </c>
      <c r="I199" s="75">
        <f t="shared" ref="I199:I263" si="17">IFERROR(H199/G199,"N/A")</f>
        <v>0.86850624258082154</v>
      </c>
      <c r="J199" s="10">
        <v>22064</v>
      </c>
      <c r="K199" s="10">
        <v>20252</v>
      </c>
      <c r="L199" s="75">
        <f t="shared" ref="L199:L263" si="18">IFERROR(K199/J199,"N/A")</f>
        <v>0.91787527193618568</v>
      </c>
      <c r="M199" s="10">
        <v>22064</v>
      </c>
      <c r="N199" s="10">
        <v>21012.510206197076</v>
      </c>
      <c r="O199" s="75">
        <f t="shared" ref="O199:O263" si="19">IFERROR(N199/M199,"N/A")</f>
        <v>0.95234364603866373</v>
      </c>
      <c r="P199" s="10">
        <v>20046</v>
      </c>
      <c r="Q199" s="10">
        <v>11083.42609122939</v>
      </c>
      <c r="R199" s="75">
        <f t="shared" si="15"/>
        <v>0.55289963540004938</v>
      </c>
      <c r="S199" s="78"/>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row>
    <row r="200" spans="1:63" x14ac:dyDescent="0.25">
      <c r="A200" s="19" t="s">
        <v>411</v>
      </c>
      <c r="B200" s="18" t="s">
        <v>365</v>
      </c>
      <c r="C200" s="18" t="s">
        <v>412</v>
      </c>
      <c r="D200" s="10">
        <v>22100</v>
      </c>
      <c r="E200" s="10">
        <v>18603</v>
      </c>
      <c r="F200" s="75">
        <f t="shared" si="16"/>
        <v>0.84176470588235297</v>
      </c>
      <c r="G200" s="10">
        <v>22100</v>
      </c>
      <c r="H200" s="10">
        <v>16831.96554000003</v>
      </c>
      <c r="I200" s="75">
        <f t="shared" si="17"/>
        <v>0.7616274000000014</v>
      </c>
      <c r="J200" s="10">
        <v>21729</v>
      </c>
      <c r="K200" s="10">
        <v>13934</v>
      </c>
      <c r="L200" s="75">
        <f t="shared" si="18"/>
        <v>0.64126282847807081</v>
      </c>
      <c r="M200" s="10">
        <v>21729</v>
      </c>
      <c r="N200" s="10">
        <v>13651.672775916757</v>
      </c>
      <c r="O200" s="75">
        <f t="shared" si="19"/>
        <v>0.62826972138233494</v>
      </c>
      <c r="P200" s="10">
        <v>14524</v>
      </c>
      <c r="Q200" s="10">
        <v>7601.7476977453534</v>
      </c>
      <c r="R200" s="75">
        <f t="shared" si="15"/>
        <v>0.52339215765253055</v>
      </c>
      <c r="S200" s="78"/>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row>
    <row r="201" spans="1:63" x14ac:dyDescent="0.25">
      <c r="A201" s="19" t="s">
        <v>413</v>
      </c>
      <c r="B201" s="18" t="s">
        <v>365</v>
      </c>
      <c r="C201" s="18" t="s">
        <v>414</v>
      </c>
      <c r="D201" s="10">
        <v>47107.895914648274</v>
      </c>
      <c r="E201" s="10">
        <v>43551</v>
      </c>
      <c r="F201" s="75">
        <f t="shared" si="16"/>
        <v>0.92449469785080651</v>
      </c>
      <c r="G201" s="10">
        <v>47107.895914648274</v>
      </c>
      <c r="H201" s="10">
        <v>41095.074999999975</v>
      </c>
      <c r="I201" s="75">
        <f t="shared" si="17"/>
        <v>0.8723606563633719</v>
      </c>
      <c r="J201" s="10">
        <v>46650</v>
      </c>
      <c r="K201" s="10">
        <v>43529</v>
      </c>
      <c r="L201" s="75">
        <f t="shared" si="18"/>
        <v>0.93309753483386926</v>
      </c>
      <c r="M201" s="10">
        <v>46650</v>
      </c>
      <c r="N201" s="10">
        <v>40957.483000000131</v>
      </c>
      <c r="O201" s="75">
        <f t="shared" si="19"/>
        <v>0.87797391211147124</v>
      </c>
      <c r="P201" s="10">
        <v>41903</v>
      </c>
      <c r="Q201" s="10">
        <v>38102.152400000217</v>
      </c>
      <c r="R201" s="75">
        <f t="shared" si="15"/>
        <v>0.90929414123094332</v>
      </c>
      <c r="S201" s="78"/>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row>
    <row r="202" spans="1:63" x14ac:dyDescent="0.25">
      <c r="A202" s="19" t="s">
        <v>415</v>
      </c>
      <c r="B202" s="18" t="s">
        <v>365</v>
      </c>
      <c r="C202" s="18" t="s">
        <v>416</v>
      </c>
      <c r="D202" s="10">
        <v>121269.21560722511</v>
      </c>
      <c r="E202" s="10">
        <v>105115</v>
      </c>
      <c r="F202" s="75">
        <f t="shared" si="16"/>
        <v>0.86679046676160199</v>
      </c>
      <c r="G202" s="10">
        <v>121269.21560722511</v>
      </c>
      <c r="H202" s="10">
        <v>98664.445276314553</v>
      </c>
      <c r="I202" s="75">
        <f t="shared" si="17"/>
        <v>0.81359844526310443</v>
      </c>
      <c r="J202" s="10">
        <v>120222</v>
      </c>
      <c r="K202" s="10">
        <v>110022</v>
      </c>
      <c r="L202" s="75">
        <f t="shared" si="18"/>
        <v>0.91515695962469434</v>
      </c>
      <c r="M202" s="10">
        <v>120222</v>
      </c>
      <c r="N202" s="10">
        <v>109002.42720656921</v>
      </c>
      <c r="O202" s="75">
        <f t="shared" si="19"/>
        <v>0.90667620906796764</v>
      </c>
      <c r="P202" s="10">
        <v>111951</v>
      </c>
      <c r="Q202" s="10">
        <v>91715.726210106994</v>
      </c>
      <c r="R202" s="75">
        <f t="shared" si="15"/>
        <v>0.8192488339550964</v>
      </c>
      <c r="S202" s="78"/>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row>
    <row r="203" spans="1:63" x14ac:dyDescent="0.25">
      <c r="A203" s="19" t="s">
        <v>417</v>
      </c>
      <c r="B203" s="18" t="s">
        <v>365</v>
      </c>
      <c r="C203" s="18" t="s">
        <v>418</v>
      </c>
      <c r="D203" s="10">
        <v>69837.322614216653</v>
      </c>
      <c r="E203" s="10">
        <v>62956</v>
      </c>
      <c r="F203" s="75">
        <f t="shared" si="16"/>
        <v>0.90146640282547374</v>
      </c>
      <c r="G203" s="10">
        <v>69837.322614216653</v>
      </c>
      <c r="H203" s="10">
        <v>62121.985999999801</v>
      </c>
      <c r="I203" s="75">
        <f t="shared" si="17"/>
        <v>0.88952416379366961</v>
      </c>
      <c r="J203" s="10">
        <v>69851</v>
      </c>
      <c r="K203" s="10">
        <v>66606</v>
      </c>
      <c r="L203" s="75">
        <f t="shared" si="18"/>
        <v>0.95354397216933184</v>
      </c>
      <c r="M203" s="10">
        <v>69851</v>
      </c>
      <c r="N203" s="10">
        <v>70215.275999999692</v>
      </c>
      <c r="O203" s="75">
        <f t="shared" si="19"/>
        <v>1.0052150434496241</v>
      </c>
      <c r="P203" s="10">
        <v>67309</v>
      </c>
      <c r="Q203" s="10">
        <v>63051.395899999741</v>
      </c>
      <c r="R203" s="75">
        <f t="shared" si="15"/>
        <v>0.93674539660371925</v>
      </c>
      <c r="S203" s="78"/>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row>
    <row r="204" spans="1:63" x14ac:dyDescent="0.25">
      <c r="A204" s="19" t="s">
        <v>419</v>
      </c>
      <c r="B204" s="18" t="s">
        <v>365</v>
      </c>
      <c r="C204" s="18" t="s">
        <v>420</v>
      </c>
      <c r="D204" s="10">
        <v>45960.106716677124</v>
      </c>
      <c r="E204" s="10">
        <v>43264</v>
      </c>
      <c r="F204" s="75">
        <f t="shared" si="16"/>
        <v>0.94133811017242885</v>
      </c>
      <c r="G204" s="10">
        <v>45960.106716677124</v>
      </c>
      <c r="H204" s="10">
        <v>42029.683257058503</v>
      </c>
      <c r="I204" s="75">
        <f t="shared" si="17"/>
        <v>0.91448184653164821</v>
      </c>
      <c r="J204" s="10">
        <v>45893</v>
      </c>
      <c r="K204" s="10">
        <v>41824</v>
      </c>
      <c r="L204" s="75">
        <f t="shared" si="18"/>
        <v>0.91133724097356894</v>
      </c>
      <c r="M204" s="10">
        <v>45893</v>
      </c>
      <c r="N204" s="10">
        <v>45874.18119393033</v>
      </c>
      <c r="O204" s="75">
        <f t="shared" si="19"/>
        <v>0.99958994168893578</v>
      </c>
      <c r="P204" s="10">
        <v>43001</v>
      </c>
      <c r="Q204" s="10">
        <v>31965.336287515231</v>
      </c>
      <c r="R204" s="75">
        <f t="shared" si="15"/>
        <v>0.74336262616021098</v>
      </c>
      <c r="S204" s="78"/>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row>
    <row r="205" spans="1:63" x14ac:dyDescent="0.25">
      <c r="A205" s="19" t="s">
        <v>421</v>
      </c>
      <c r="B205" s="18" t="s">
        <v>365</v>
      </c>
      <c r="C205" s="18" t="s">
        <v>422</v>
      </c>
      <c r="D205" s="10">
        <v>24470.925356222189</v>
      </c>
      <c r="E205" s="10">
        <v>18991</v>
      </c>
      <c r="F205" s="75">
        <f t="shared" si="16"/>
        <v>0.77606382772816496</v>
      </c>
      <c r="G205" s="10">
        <v>24470.925356222189</v>
      </c>
      <c r="H205" s="10">
        <v>18057.84370000003</v>
      </c>
      <c r="I205" s="75">
        <f t="shared" si="17"/>
        <v>0.73793056196824558</v>
      </c>
      <c r="J205" s="10">
        <v>20437</v>
      </c>
      <c r="K205" s="10">
        <v>18767</v>
      </c>
      <c r="L205" s="75">
        <f t="shared" si="18"/>
        <v>0.91828546264128785</v>
      </c>
      <c r="M205" s="10">
        <v>20437</v>
      </c>
      <c r="N205" s="10">
        <v>18870.373130682776</v>
      </c>
      <c r="O205" s="75">
        <f t="shared" si="19"/>
        <v>0.92334359889821283</v>
      </c>
      <c r="P205" s="10">
        <v>20903</v>
      </c>
      <c r="Q205" s="10">
        <v>10247.149658606029</v>
      </c>
      <c r="R205" s="75">
        <f t="shared" si="15"/>
        <v>0.49022387497517245</v>
      </c>
      <c r="S205" s="78"/>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row>
    <row r="206" spans="1:63" x14ac:dyDescent="0.25">
      <c r="A206" s="19" t="s">
        <v>423</v>
      </c>
      <c r="B206" s="18" t="s">
        <v>365</v>
      </c>
      <c r="C206" s="18" t="s">
        <v>422</v>
      </c>
      <c r="D206" s="10">
        <v>53248.226272013781</v>
      </c>
      <c r="E206" s="10">
        <v>42111</v>
      </c>
      <c r="F206" s="75">
        <f t="shared" si="16"/>
        <v>0.79084324395858252</v>
      </c>
      <c r="G206" s="10">
        <v>53248.226272013781</v>
      </c>
      <c r="H206" s="10">
        <v>41185.479999999923</v>
      </c>
      <c r="I206" s="75">
        <f t="shared" si="17"/>
        <v>0.77346200772224039</v>
      </c>
      <c r="J206" s="10">
        <v>44187</v>
      </c>
      <c r="K206" s="10">
        <v>42657</v>
      </c>
      <c r="L206" s="75">
        <f t="shared" si="18"/>
        <v>0.96537443139384882</v>
      </c>
      <c r="M206" s="10">
        <v>44187</v>
      </c>
      <c r="N206" s="10">
        <v>42661.582000000031</v>
      </c>
      <c r="O206" s="75">
        <f t="shared" si="19"/>
        <v>0.96547812705094327</v>
      </c>
      <c r="P206" s="10">
        <v>20903</v>
      </c>
      <c r="Q206" s="10">
        <v>10247.149658606029</v>
      </c>
      <c r="R206" s="75">
        <f t="shared" si="15"/>
        <v>0.49022387497517245</v>
      </c>
      <c r="S206" s="78"/>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row>
    <row r="207" spans="1:63" x14ac:dyDescent="0.25">
      <c r="A207" s="19" t="s">
        <v>424</v>
      </c>
      <c r="B207" s="18" t="s">
        <v>365</v>
      </c>
      <c r="C207" s="18" t="s">
        <v>425</v>
      </c>
      <c r="D207" s="10">
        <v>2800</v>
      </c>
      <c r="E207" s="10">
        <v>2544</v>
      </c>
      <c r="F207" s="75">
        <f t="shared" si="16"/>
        <v>0.90857142857142859</v>
      </c>
      <c r="G207" s="10">
        <v>2800</v>
      </c>
      <c r="H207" s="10">
        <v>2201.0327330000141</v>
      </c>
      <c r="I207" s="75">
        <f t="shared" si="17"/>
        <v>0.78608311892857652</v>
      </c>
      <c r="J207" s="10">
        <v>2562</v>
      </c>
      <c r="K207" s="10">
        <v>2475</v>
      </c>
      <c r="L207" s="75">
        <f t="shared" si="18"/>
        <v>0.96604215456674469</v>
      </c>
      <c r="M207" s="10">
        <v>2562</v>
      </c>
      <c r="N207" s="10">
        <v>2875.3976262306901</v>
      </c>
      <c r="O207" s="75">
        <f t="shared" si="19"/>
        <v>1.1223253810424239</v>
      </c>
      <c r="P207" s="10">
        <v>3074</v>
      </c>
      <c r="Q207" s="10">
        <v>1612.336849400014</v>
      </c>
      <c r="R207" s="75">
        <f t="shared" si="15"/>
        <v>0.52450775842550879</v>
      </c>
      <c r="S207" s="78"/>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row>
    <row r="208" spans="1:63" x14ac:dyDescent="0.25">
      <c r="A208" s="19" t="s">
        <v>426</v>
      </c>
      <c r="B208" s="18" t="s">
        <v>365</v>
      </c>
      <c r="C208" s="18" t="s">
        <v>427</v>
      </c>
      <c r="D208" s="10">
        <v>430</v>
      </c>
      <c r="E208" s="10">
        <v>348</v>
      </c>
      <c r="F208" s="75">
        <f t="shared" si="16"/>
        <v>0.80930232558139537</v>
      </c>
      <c r="G208" s="10">
        <v>430</v>
      </c>
      <c r="H208" s="10">
        <v>411.05968999999857</v>
      </c>
      <c r="I208" s="75">
        <f t="shared" si="17"/>
        <v>0.95595276744185709</v>
      </c>
      <c r="J208" s="10">
        <v>414</v>
      </c>
      <c r="K208" s="10">
        <v>370</v>
      </c>
      <c r="L208" s="75">
        <f t="shared" si="18"/>
        <v>0.893719806763285</v>
      </c>
      <c r="M208" s="10">
        <v>414</v>
      </c>
      <c r="N208" s="10">
        <v>487.8293734870648</v>
      </c>
      <c r="O208" s="75">
        <f t="shared" si="19"/>
        <v>1.1783318200170647</v>
      </c>
      <c r="P208" s="10">
        <v>415</v>
      </c>
      <c r="Q208" s="10">
        <v>296.93730295699919</v>
      </c>
      <c r="R208" s="75">
        <f t="shared" si="15"/>
        <v>0.71551157339035953</v>
      </c>
      <c r="S208" s="78"/>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row>
    <row r="209" spans="1:63" x14ac:dyDescent="0.25">
      <c r="A209" s="19" t="s">
        <v>428</v>
      </c>
      <c r="B209" s="18" t="s">
        <v>365</v>
      </c>
      <c r="C209" s="18" t="s">
        <v>429</v>
      </c>
      <c r="D209" s="10">
        <v>9461</v>
      </c>
      <c r="E209" s="10">
        <v>8018</v>
      </c>
      <c r="F209" s="75">
        <f t="shared" si="16"/>
        <v>0.84747912482824228</v>
      </c>
      <c r="G209" s="10">
        <v>9461</v>
      </c>
      <c r="H209" s="10">
        <v>8429.8276329999226</v>
      </c>
      <c r="I209" s="75">
        <f t="shared" si="17"/>
        <v>0.89100809988372509</v>
      </c>
      <c r="J209" s="10">
        <v>9194</v>
      </c>
      <c r="K209" s="10">
        <v>8491</v>
      </c>
      <c r="L209" s="75">
        <f t="shared" si="18"/>
        <v>0.92353708940613444</v>
      </c>
      <c r="M209" s="10">
        <v>9194</v>
      </c>
      <c r="N209" s="10">
        <v>8857.1748964129474</v>
      </c>
      <c r="O209" s="75">
        <f t="shared" si="19"/>
        <v>0.96336468309908063</v>
      </c>
      <c r="P209" s="10">
        <v>11032</v>
      </c>
      <c r="Q209" s="10">
        <v>4536.4241089944844</v>
      </c>
      <c r="R209" s="75">
        <f t="shared" si="15"/>
        <v>0.41120595621777417</v>
      </c>
      <c r="S209" s="78"/>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row>
    <row r="210" spans="1:63" x14ac:dyDescent="0.25">
      <c r="A210" s="19" t="s">
        <v>430</v>
      </c>
      <c r="B210" s="18" t="s">
        <v>365</v>
      </c>
      <c r="C210" s="18" t="s">
        <v>431</v>
      </c>
      <c r="D210" s="10">
        <v>13000</v>
      </c>
      <c r="E210" s="10">
        <v>12916</v>
      </c>
      <c r="F210" s="75">
        <f t="shared" si="16"/>
        <v>0.99353846153846159</v>
      </c>
      <c r="G210" s="10">
        <v>13000</v>
      </c>
      <c r="H210" s="10">
        <v>13963.64081052899</v>
      </c>
      <c r="I210" s="75">
        <f t="shared" si="17"/>
        <v>1.0741262161945377</v>
      </c>
      <c r="J210" s="10">
        <v>13143</v>
      </c>
      <c r="K210" s="10">
        <v>13198</v>
      </c>
      <c r="L210" s="75">
        <f t="shared" si="18"/>
        <v>1.0041847371224226</v>
      </c>
      <c r="M210" s="10">
        <v>13143</v>
      </c>
      <c r="N210" s="10">
        <v>14467.10331779616</v>
      </c>
      <c r="O210" s="75">
        <f t="shared" si="19"/>
        <v>1.1007458965073544</v>
      </c>
      <c r="P210" s="10">
        <v>15771</v>
      </c>
      <c r="Q210" s="10">
        <v>8057.3941400486001</v>
      </c>
      <c r="R210" s="75">
        <f t="shared" si="15"/>
        <v>0.51089938114568512</v>
      </c>
      <c r="S210" s="78"/>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row>
    <row r="211" spans="1:63" x14ac:dyDescent="0.25">
      <c r="A211" s="19" t="s">
        <v>432</v>
      </c>
      <c r="B211" s="18" t="s">
        <v>365</v>
      </c>
      <c r="C211" s="18" t="s">
        <v>433</v>
      </c>
      <c r="D211" s="10">
        <v>174762</v>
      </c>
      <c r="E211" s="10">
        <v>150468</v>
      </c>
      <c r="F211" s="75">
        <f t="shared" si="16"/>
        <v>0.8609880866549936</v>
      </c>
      <c r="G211" s="10">
        <v>174762</v>
      </c>
      <c r="H211" s="10">
        <v>145509.93371900765</v>
      </c>
      <c r="I211" s="75">
        <f t="shared" si="17"/>
        <v>0.83261769560320686</v>
      </c>
      <c r="J211" s="10">
        <v>159630</v>
      </c>
      <c r="K211" s="10">
        <v>168526</v>
      </c>
      <c r="L211" s="75">
        <f t="shared" si="18"/>
        <v>1.0557288730188561</v>
      </c>
      <c r="M211" s="10">
        <v>159630</v>
      </c>
      <c r="N211" s="10">
        <v>151344.0499999999</v>
      </c>
      <c r="O211" s="75">
        <f t="shared" si="19"/>
        <v>0.94809277704692041</v>
      </c>
      <c r="P211" s="10">
        <v>159631</v>
      </c>
      <c r="Q211" s="10">
        <v>135141.2599999994</v>
      </c>
      <c r="R211" s="75">
        <f t="shared" si="15"/>
        <v>0.8465853123766649</v>
      </c>
      <c r="S211" s="78"/>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row>
    <row r="212" spans="1:63" x14ac:dyDescent="0.25">
      <c r="A212" s="19" t="s">
        <v>434</v>
      </c>
      <c r="B212" s="18" t="s">
        <v>365</v>
      </c>
      <c r="C212" s="18" t="s">
        <v>435</v>
      </c>
      <c r="D212" s="10">
        <v>13140</v>
      </c>
      <c r="E212" s="10">
        <v>11262</v>
      </c>
      <c r="F212" s="75">
        <f t="shared" si="16"/>
        <v>0.85707762557077627</v>
      </c>
      <c r="G212" s="10">
        <v>13140</v>
      </c>
      <c r="H212" s="10">
        <v>11744.465865999851</v>
      </c>
      <c r="I212" s="75">
        <f t="shared" si="17"/>
        <v>0.8937949669710693</v>
      </c>
      <c r="J212" s="10">
        <v>12769</v>
      </c>
      <c r="K212" s="10">
        <v>12993</v>
      </c>
      <c r="L212" s="75">
        <f t="shared" si="18"/>
        <v>1.017542485707573</v>
      </c>
      <c r="M212" s="10">
        <v>12769</v>
      </c>
      <c r="N212" s="10">
        <v>12802.880027924224</v>
      </c>
      <c r="O212" s="75">
        <f t="shared" si="19"/>
        <v>1.0026533031501468</v>
      </c>
      <c r="P212" s="10">
        <v>15323</v>
      </c>
      <c r="Q212" s="10">
        <v>7204.6334505000495</v>
      </c>
      <c r="R212" s="75">
        <f t="shared" si="15"/>
        <v>0.47018426225282578</v>
      </c>
      <c r="S212" s="78"/>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row>
    <row r="213" spans="1:63" x14ac:dyDescent="0.25">
      <c r="A213" s="19" t="s">
        <v>436</v>
      </c>
      <c r="B213" s="18" t="s">
        <v>365</v>
      </c>
      <c r="C213" s="18" t="s">
        <v>437</v>
      </c>
      <c r="D213" s="10">
        <v>32268.094758550804</v>
      </c>
      <c r="E213" s="10">
        <v>27312</v>
      </c>
      <c r="F213" s="75">
        <f t="shared" si="16"/>
        <v>0.84640881974485105</v>
      </c>
      <c r="G213" s="10">
        <v>32268.094758550804</v>
      </c>
      <c r="H213" s="10">
        <v>25848.902000000046</v>
      </c>
      <c r="I213" s="75">
        <f t="shared" si="17"/>
        <v>0.80106688025484618</v>
      </c>
      <c r="J213" s="10">
        <v>32322</v>
      </c>
      <c r="K213" s="10">
        <v>27277</v>
      </c>
      <c r="L213" s="75">
        <f t="shared" si="18"/>
        <v>0.8439143617350412</v>
      </c>
      <c r="M213" s="10">
        <v>32322</v>
      </c>
      <c r="N213" s="10">
        <v>25022.676999999971</v>
      </c>
      <c r="O213" s="75">
        <f t="shared" si="19"/>
        <v>0.774168584864797</v>
      </c>
      <c r="P213" s="10">
        <v>29082</v>
      </c>
      <c r="Q213" s="10">
        <v>18132.33300000009</v>
      </c>
      <c r="R213" s="75">
        <f t="shared" si="15"/>
        <v>0.62348989065401583</v>
      </c>
      <c r="S213" s="78"/>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row>
    <row r="214" spans="1:63" x14ac:dyDescent="0.25">
      <c r="A214" s="19" t="s">
        <v>438</v>
      </c>
      <c r="B214" s="18" t="s">
        <v>365</v>
      </c>
      <c r="C214" s="18" t="s">
        <v>439</v>
      </c>
      <c r="D214" s="10">
        <v>58350.714508396282</v>
      </c>
      <c r="E214" s="10">
        <v>53493</v>
      </c>
      <c r="F214" s="75">
        <f t="shared" si="16"/>
        <v>0.91674969965111075</v>
      </c>
      <c r="G214" s="10">
        <v>58350.714508396282</v>
      </c>
      <c r="H214" s="10">
        <v>48913.794723685161</v>
      </c>
      <c r="I214" s="75">
        <f t="shared" si="17"/>
        <v>0.83827242109686229</v>
      </c>
      <c r="J214" s="10">
        <v>57874</v>
      </c>
      <c r="K214" s="10">
        <v>57331</v>
      </c>
      <c r="L214" s="75">
        <f t="shared" si="18"/>
        <v>0.99061754846736016</v>
      </c>
      <c r="M214" s="10">
        <v>57874</v>
      </c>
      <c r="N214" s="10">
        <v>58248.132793430865</v>
      </c>
      <c r="O214" s="75">
        <f t="shared" si="19"/>
        <v>1.0064646092101956</v>
      </c>
      <c r="P214" s="10">
        <v>52916</v>
      </c>
      <c r="Q214" s="10">
        <v>47296.523789893297</v>
      </c>
      <c r="R214" s="75">
        <f t="shared" si="15"/>
        <v>0.89380383607780822</v>
      </c>
      <c r="S214" s="78"/>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row>
    <row r="215" spans="1:63" x14ac:dyDescent="0.25">
      <c r="A215" s="19" t="s">
        <v>440</v>
      </c>
      <c r="B215" s="18" t="s">
        <v>365</v>
      </c>
      <c r="C215" s="18" t="s">
        <v>441</v>
      </c>
      <c r="D215" s="10">
        <v>84029.98147748434</v>
      </c>
      <c r="E215" s="10">
        <v>72191</v>
      </c>
      <c r="F215" s="75">
        <f t="shared" si="16"/>
        <v>0.85911003109459727</v>
      </c>
      <c r="G215" s="10">
        <v>84029.98147748434</v>
      </c>
      <c r="H215" s="10">
        <v>67226.729999999981</v>
      </c>
      <c r="I215" s="75">
        <f t="shared" si="17"/>
        <v>0.80003266474613288</v>
      </c>
      <c r="J215" s="10">
        <v>74854</v>
      </c>
      <c r="K215" s="10">
        <v>73204</v>
      </c>
      <c r="L215" s="75">
        <f t="shared" si="18"/>
        <v>0.97795708980148022</v>
      </c>
      <c r="M215" s="10">
        <v>74854</v>
      </c>
      <c r="N215" s="10">
        <v>72263.01999999999</v>
      </c>
      <c r="O215" s="75">
        <f t="shared" si="19"/>
        <v>0.965386218505357</v>
      </c>
      <c r="P215" s="10">
        <v>74332</v>
      </c>
      <c r="Q215" s="10">
        <v>61966.060000000085</v>
      </c>
      <c r="R215" s="75">
        <f t="shared" si="15"/>
        <v>0.83363907872787069</v>
      </c>
      <c r="S215" s="78"/>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row>
    <row r="216" spans="1:63" x14ac:dyDescent="0.25">
      <c r="A216" s="19" t="s">
        <v>442</v>
      </c>
      <c r="B216" s="18" t="s">
        <v>365</v>
      </c>
      <c r="C216" s="18" t="s">
        <v>443</v>
      </c>
      <c r="D216" s="10">
        <v>13315</v>
      </c>
      <c r="E216" s="10">
        <v>6392</v>
      </c>
      <c r="F216" s="75">
        <f t="shared" si="16"/>
        <v>0.48006008261359367</v>
      </c>
      <c r="G216" s="10">
        <v>13315</v>
      </c>
      <c r="H216" s="10">
        <v>5535.8984309997222</v>
      </c>
      <c r="I216" s="75">
        <f t="shared" si="17"/>
        <v>0.41576405790459797</v>
      </c>
      <c r="J216" s="10">
        <v>8161</v>
      </c>
      <c r="K216" s="10">
        <v>4608</v>
      </c>
      <c r="L216" s="75">
        <f t="shared" si="18"/>
        <v>0.56463668668055389</v>
      </c>
      <c r="M216" s="10">
        <v>8161</v>
      </c>
      <c r="N216" s="10">
        <v>3796.6439781487143</v>
      </c>
      <c r="O216" s="75">
        <f t="shared" si="19"/>
        <v>0.46521798531414216</v>
      </c>
      <c r="P216" s="10">
        <v>9793</v>
      </c>
      <c r="Q216" s="10">
        <v>2319.4718169432572</v>
      </c>
      <c r="R216" s="75">
        <f t="shared" si="15"/>
        <v>0.23684997620170092</v>
      </c>
      <c r="S216" s="78"/>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row>
    <row r="217" spans="1:63" x14ac:dyDescent="0.25">
      <c r="A217" s="19" t="s">
        <v>444</v>
      </c>
      <c r="B217" s="18" t="s">
        <v>365</v>
      </c>
      <c r="C217" s="18" t="s">
        <v>445</v>
      </c>
      <c r="D217" s="10">
        <v>10000</v>
      </c>
      <c r="E217" s="10">
        <v>8404</v>
      </c>
      <c r="F217" s="75">
        <f t="shared" si="16"/>
        <v>0.84040000000000004</v>
      </c>
      <c r="G217" s="10">
        <v>10000</v>
      </c>
      <c r="H217" s="10">
        <v>7502.1193670001721</v>
      </c>
      <c r="I217" s="75">
        <f t="shared" si="17"/>
        <v>0.75021193670001718</v>
      </c>
      <c r="J217" s="10">
        <v>9405</v>
      </c>
      <c r="K217" s="10">
        <v>8083</v>
      </c>
      <c r="L217" s="75">
        <f t="shared" si="18"/>
        <v>0.85943646996278578</v>
      </c>
      <c r="M217" s="10">
        <v>9405</v>
      </c>
      <c r="N217" s="10">
        <v>4608.181356287897</v>
      </c>
      <c r="O217" s="75">
        <f t="shared" si="19"/>
        <v>0.48997143607526816</v>
      </c>
      <c r="P217" s="10">
        <v>9405</v>
      </c>
      <c r="Q217" s="10">
        <v>1049.052950600013</v>
      </c>
      <c r="R217" s="75">
        <f t="shared" si="15"/>
        <v>0.11154204684742297</v>
      </c>
      <c r="S217" s="78"/>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row>
    <row r="218" spans="1:63" x14ac:dyDescent="0.25">
      <c r="A218" s="19" t="s">
        <v>446</v>
      </c>
      <c r="B218" s="18" t="s">
        <v>365</v>
      </c>
      <c r="C218" s="18" t="s">
        <v>447</v>
      </c>
      <c r="D218" s="10">
        <v>90270</v>
      </c>
      <c r="E218" s="10">
        <v>80300</v>
      </c>
      <c r="F218" s="75">
        <f t="shared" si="16"/>
        <v>0.88955356153760934</v>
      </c>
      <c r="G218" s="10">
        <v>90270</v>
      </c>
      <c r="H218" s="10">
        <v>70279.19999999991</v>
      </c>
      <c r="I218" s="75">
        <f t="shared" si="17"/>
        <v>0.77854436689930107</v>
      </c>
      <c r="J218" s="10">
        <v>85693</v>
      </c>
      <c r="K218" s="10">
        <v>87896</v>
      </c>
      <c r="L218" s="75">
        <f t="shared" si="18"/>
        <v>1.0257080508326235</v>
      </c>
      <c r="M218" s="10">
        <v>85693</v>
      </c>
      <c r="N218" s="10">
        <v>75135.700000000128</v>
      </c>
      <c r="O218" s="75">
        <f t="shared" si="19"/>
        <v>0.8768009055582151</v>
      </c>
      <c r="P218" s="10">
        <v>91334</v>
      </c>
      <c r="Q218" s="10">
        <v>69274.789999999935</v>
      </c>
      <c r="R218" s="75">
        <f t="shared" si="15"/>
        <v>0.75847756585718284</v>
      </c>
      <c r="S218" s="78"/>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row>
    <row r="219" spans="1:63" ht="17.25" x14ac:dyDescent="0.25">
      <c r="A219" s="19" t="s">
        <v>621</v>
      </c>
      <c r="B219" s="18" t="s">
        <v>144</v>
      </c>
      <c r="C219" s="18" t="s">
        <v>450</v>
      </c>
      <c r="D219" s="10" t="s">
        <v>7</v>
      </c>
      <c r="E219" s="10" t="s">
        <v>7</v>
      </c>
      <c r="F219" s="75" t="str">
        <f t="shared" si="16"/>
        <v>N/A</v>
      </c>
      <c r="G219" s="10">
        <v>29052.08209591901</v>
      </c>
      <c r="H219" s="10">
        <v>19327.7</v>
      </c>
      <c r="I219" s="75">
        <f t="shared" si="17"/>
        <v>0.66527761887038694</v>
      </c>
      <c r="J219" s="10">
        <v>30330</v>
      </c>
      <c r="K219" s="10">
        <v>30691.57</v>
      </c>
      <c r="L219" s="75">
        <f t="shared" si="18"/>
        <v>1.0119212001318827</v>
      </c>
      <c r="M219" s="10">
        <v>30316</v>
      </c>
      <c r="N219" s="10">
        <v>32107.03</v>
      </c>
      <c r="O219" s="75">
        <f t="shared" si="19"/>
        <v>1.0590787043145533</v>
      </c>
      <c r="P219" s="10">
        <v>29986</v>
      </c>
      <c r="Q219" s="10">
        <v>27171.659999999996</v>
      </c>
      <c r="R219" s="75">
        <f t="shared" si="15"/>
        <v>0.90614486760488211</v>
      </c>
      <c r="S219" s="78"/>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row>
    <row r="220" spans="1:63" x14ac:dyDescent="0.25">
      <c r="A220" s="19" t="s">
        <v>451</v>
      </c>
      <c r="B220" s="18" t="s">
        <v>452</v>
      </c>
      <c r="C220" s="18" t="s">
        <v>453</v>
      </c>
      <c r="D220" s="10">
        <v>61.308752000000013</v>
      </c>
      <c r="E220" s="10">
        <v>35.571399999999997</v>
      </c>
      <c r="F220" s="75">
        <f t="shared" si="16"/>
        <v>0.58020101273632174</v>
      </c>
      <c r="G220" s="10">
        <v>56.177088000000005</v>
      </c>
      <c r="H220" s="10">
        <v>59.9206</v>
      </c>
      <c r="I220" s="75">
        <f t="shared" si="17"/>
        <v>1.0666377011211403</v>
      </c>
      <c r="J220" s="10">
        <v>65.284999999999997</v>
      </c>
      <c r="K220" s="10">
        <v>38</v>
      </c>
      <c r="L220" s="75">
        <f t="shared" si="18"/>
        <v>0.58206326108600759</v>
      </c>
      <c r="M220" s="10">
        <v>59</v>
      </c>
      <c r="N220" s="10">
        <v>56.876999999999995</v>
      </c>
      <c r="O220" s="75">
        <f t="shared" si="19"/>
        <v>0.96401694915254232</v>
      </c>
      <c r="P220" s="10">
        <v>55</v>
      </c>
      <c r="Q220" s="10">
        <v>57.944000000000003</v>
      </c>
      <c r="R220" s="75">
        <f t="shared" si="15"/>
        <v>1.0535272727272729</v>
      </c>
      <c r="S220" s="78"/>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row>
    <row r="221" spans="1:63" x14ac:dyDescent="0.25">
      <c r="A221" s="19" t="s">
        <v>454</v>
      </c>
      <c r="B221" s="18" t="s">
        <v>452</v>
      </c>
      <c r="C221" s="18" t="s">
        <v>455</v>
      </c>
      <c r="D221" s="10">
        <v>32.611312000000005</v>
      </c>
      <c r="E221" s="10">
        <v>2.2679999999999998</v>
      </c>
      <c r="F221" s="75">
        <f t="shared" si="16"/>
        <v>6.9546419966176137E-2</v>
      </c>
      <c r="G221" s="10">
        <v>21.964207999999999</v>
      </c>
      <c r="H221" s="10">
        <v>10.193300000000001</v>
      </c>
      <c r="I221" s="75">
        <f t="shared" si="17"/>
        <v>0.46408684528939087</v>
      </c>
      <c r="J221" s="10">
        <v>16.384</v>
      </c>
      <c r="K221" s="10">
        <v>0</v>
      </c>
      <c r="L221" s="75">
        <f t="shared" si="18"/>
        <v>0</v>
      </c>
      <c r="M221" s="10">
        <v>10</v>
      </c>
      <c r="N221" s="10">
        <v>29.638000000000002</v>
      </c>
      <c r="O221" s="75">
        <f t="shared" si="19"/>
        <v>2.9638</v>
      </c>
      <c r="P221" s="10">
        <v>36</v>
      </c>
      <c r="Q221" s="10">
        <v>36.692</v>
      </c>
      <c r="R221" s="75">
        <f t="shared" si="15"/>
        <v>1.0192222222222223</v>
      </c>
      <c r="S221" s="78"/>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row>
    <row r="222" spans="1:63" x14ac:dyDescent="0.25">
      <c r="A222" s="19" t="s">
        <v>456</v>
      </c>
      <c r="B222" s="18" t="s">
        <v>452</v>
      </c>
      <c r="C222" s="18" t="s">
        <v>457</v>
      </c>
      <c r="D222" s="10">
        <v>231.13928000000004</v>
      </c>
      <c r="E222" s="10">
        <v>240.41900000000001</v>
      </c>
      <c r="F222" s="75">
        <f t="shared" si="16"/>
        <v>1.0401477412233868</v>
      </c>
      <c r="G222" s="10">
        <v>217.35764799999998</v>
      </c>
      <c r="H222" s="10">
        <v>99.337099999999992</v>
      </c>
      <c r="I222" s="75">
        <f t="shared" si="17"/>
        <v>0.45702141568995996</v>
      </c>
      <c r="J222" s="10">
        <v>223.512</v>
      </c>
      <c r="K222" s="10">
        <v>162.43199999999999</v>
      </c>
      <c r="L222" s="75">
        <f t="shared" si="18"/>
        <v>0.7267260818211102</v>
      </c>
      <c r="M222" s="10">
        <v>160</v>
      </c>
      <c r="N222" s="10">
        <v>91.259</v>
      </c>
      <c r="O222" s="75">
        <f t="shared" si="19"/>
        <v>0.57036874999999998</v>
      </c>
      <c r="P222" s="10">
        <v>153</v>
      </c>
      <c r="Q222" s="10">
        <v>109.35299999999999</v>
      </c>
      <c r="R222" s="75">
        <f t="shared" si="15"/>
        <v>0.71472549019607845</v>
      </c>
      <c r="S222" s="78"/>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row>
    <row r="223" spans="1:63" x14ac:dyDescent="0.25">
      <c r="A223" s="19" t="s">
        <v>458</v>
      </c>
      <c r="B223" s="18" t="s">
        <v>452</v>
      </c>
      <c r="C223" s="18" t="s">
        <v>459</v>
      </c>
      <c r="D223" s="10">
        <v>8.1021760000000018</v>
      </c>
      <c r="E223" s="10">
        <v>5.6135000000000002</v>
      </c>
      <c r="F223" s="75">
        <f t="shared" si="16"/>
        <v>0.69283856583712811</v>
      </c>
      <c r="G223" s="10">
        <v>6.2594080000000005</v>
      </c>
      <c r="H223" s="10">
        <v>5.7410999999999994</v>
      </c>
      <c r="I223" s="75">
        <f t="shared" si="17"/>
        <v>0.91719536416223368</v>
      </c>
      <c r="J223" s="10">
        <v>6.2122000000000002</v>
      </c>
      <c r="K223" s="10">
        <v>6.2</v>
      </c>
      <c r="L223" s="75">
        <f t="shared" si="18"/>
        <v>0.99803612246869067</v>
      </c>
      <c r="M223" s="10">
        <v>5</v>
      </c>
      <c r="N223" s="10">
        <v>1.403</v>
      </c>
      <c r="O223" s="75">
        <f t="shared" si="19"/>
        <v>0.28060000000000002</v>
      </c>
      <c r="P223" s="10">
        <v>8</v>
      </c>
      <c r="Q223" s="10">
        <v>0</v>
      </c>
      <c r="R223" s="75">
        <f t="shared" si="15"/>
        <v>0</v>
      </c>
      <c r="S223" s="78"/>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row>
    <row r="224" spans="1:63" x14ac:dyDescent="0.25">
      <c r="A224" s="19" t="s">
        <v>984</v>
      </c>
      <c r="B224" s="18" t="s">
        <v>452</v>
      </c>
      <c r="C224" s="18" t="s">
        <v>985</v>
      </c>
      <c r="D224" s="10" t="s">
        <v>7</v>
      </c>
      <c r="E224" s="10" t="s">
        <v>7</v>
      </c>
      <c r="F224" s="75" t="str">
        <f t="shared" ref="F224" si="20">IFERROR(E224/D224,"N/A")</f>
        <v>N/A</v>
      </c>
      <c r="G224" s="10" t="s">
        <v>7</v>
      </c>
      <c r="H224" s="10" t="s">
        <v>7</v>
      </c>
      <c r="I224" s="75" t="str">
        <f t="shared" si="17"/>
        <v>N/A</v>
      </c>
      <c r="J224" s="10" t="s">
        <v>7</v>
      </c>
      <c r="K224" s="10" t="s">
        <v>7</v>
      </c>
      <c r="L224" s="75" t="str">
        <f t="shared" si="18"/>
        <v>N/A</v>
      </c>
      <c r="M224" s="10" t="s">
        <v>7</v>
      </c>
      <c r="N224" s="10" t="s">
        <v>7</v>
      </c>
      <c r="O224" s="75" t="str">
        <f t="shared" si="19"/>
        <v>N/A</v>
      </c>
      <c r="P224" s="10">
        <v>456</v>
      </c>
      <c r="Q224" s="10">
        <v>1118.0819999999999</v>
      </c>
      <c r="R224" s="75">
        <f t="shared" si="15"/>
        <v>2.4519342105263155</v>
      </c>
      <c r="S224" s="78"/>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row>
    <row r="225" spans="1:63" x14ac:dyDescent="0.25">
      <c r="A225" s="19" t="s">
        <v>460</v>
      </c>
      <c r="B225" s="18" t="s">
        <v>461</v>
      </c>
      <c r="C225" s="18" t="s">
        <v>462</v>
      </c>
      <c r="D225" s="10" t="s">
        <v>7</v>
      </c>
      <c r="E225" s="10" t="s">
        <v>7</v>
      </c>
      <c r="F225" s="75" t="str">
        <f t="shared" si="16"/>
        <v>N/A</v>
      </c>
      <c r="G225" s="10" t="s">
        <v>7</v>
      </c>
      <c r="H225" s="10" t="s">
        <v>7</v>
      </c>
      <c r="I225" s="75" t="str">
        <f t="shared" si="17"/>
        <v>N/A</v>
      </c>
      <c r="J225" s="10">
        <v>92714</v>
      </c>
      <c r="K225" s="10">
        <v>70517.460000000006</v>
      </c>
      <c r="L225" s="75">
        <f t="shared" si="18"/>
        <v>0.76059128071272952</v>
      </c>
      <c r="M225" s="10">
        <v>161704</v>
      </c>
      <c r="N225" s="10">
        <v>160422.47</v>
      </c>
      <c r="O225" s="75">
        <f t="shared" si="19"/>
        <v>0.9920748404492159</v>
      </c>
      <c r="P225" s="10">
        <v>162549</v>
      </c>
      <c r="Q225" s="10">
        <v>139262.549</v>
      </c>
      <c r="R225" s="75">
        <f t="shared" si="15"/>
        <v>0.85674196088564059</v>
      </c>
      <c r="S225" s="78"/>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row>
    <row r="226" spans="1:63" x14ac:dyDescent="0.25">
      <c r="A226" s="19" t="s">
        <v>777</v>
      </c>
      <c r="B226" s="18" t="s">
        <v>463</v>
      </c>
      <c r="C226" s="18" t="s">
        <v>464</v>
      </c>
      <c r="D226" s="10" t="s">
        <v>7</v>
      </c>
      <c r="E226" s="10" t="s">
        <v>7</v>
      </c>
      <c r="F226" s="75" t="str">
        <f t="shared" si="16"/>
        <v>N/A</v>
      </c>
      <c r="G226" s="10" t="s">
        <v>7</v>
      </c>
      <c r="H226" s="10" t="s">
        <v>7</v>
      </c>
      <c r="I226" s="75" t="str">
        <f t="shared" si="17"/>
        <v>N/A</v>
      </c>
      <c r="J226" s="10">
        <v>13101</v>
      </c>
      <c r="K226" s="10">
        <v>0</v>
      </c>
      <c r="L226" s="75">
        <f t="shared" si="18"/>
        <v>0</v>
      </c>
      <c r="M226" s="10">
        <v>21343</v>
      </c>
      <c r="N226" s="10" t="s">
        <v>7</v>
      </c>
      <c r="O226" s="75" t="str">
        <f t="shared" si="19"/>
        <v>N/A</v>
      </c>
      <c r="P226" s="10">
        <v>31998</v>
      </c>
      <c r="Q226" s="10" t="s">
        <v>7</v>
      </c>
      <c r="R226" s="75" t="str">
        <f t="shared" si="15"/>
        <v>N/A</v>
      </c>
      <c r="S226" s="78"/>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row>
    <row r="227" spans="1:63" x14ac:dyDescent="0.25">
      <c r="A227" s="19" t="s">
        <v>465</v>
      </c>
      <c r="B227" s="18" t="s">
        <v>463</v>
      </c>
      <c r="C227" s="18" t="s">
        <v>466</v>
      </c>
      <c r="D227" s="10">
        <v>24243.7177007354</v>
      </c>
      <c r="E227" s="10">
        <v>26705.831234000005</v>
      </c>
      <c r="F227" s="75">
        <f t="shared" si="16"/>
        <v>1.1015567646702107</v>
      </c>
      <c r="G227" s="10">
        <v>24920.942048013196</v>
      </c>
      <c r="H227" s="10">
        <v>23700.844990000005</v>
      </c>
      <c r="I227" s="75">
        <f t="shared" si="17"/>
        <v>0.95104129468049292</v>
      </c>
      <c r="J227" s="10">
        <v>24841</v>
      </c>
      <c r="K227" s="10">
        <v>22529.86</v>
      </c>
      <c r="L227" s="75">
        <f t="shared" si="18"/>
        <v>0.90696268266172864</v>
      </c>
      <c r="M227" s="10">
        <v>22369</v>
      </c>
      <c r="N227" s="10">
        <v>24078.530999999999</v>
      </c>
      <c r="O227" s="75">
        <f t="shared" si="19"/>
        <v>1.0764241137288211</v>
      </c>
      <c r="P227" s="10">
        <v>24684</v>
      </c>
      <c r="Q227" s="10">
        <v>22274.377999999997</v>
      </c>
      <c r="R227" s="75">
        <f t="shared" si="15"/>
        <v>0.90238121860314358</v>
      </c>
      <c r="S227" s="78"/>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row>
    <row r="228" spans="1:63" x14ac:dyDescent="0.25">
      <c r="A228" s="19" t="s">
        <v>467</v>
      </c>
      <c r="B228" s="18" t="s">
        <v>463</v>
      </c>
      <c r="C228" s="18" t="s">
        <v>468</v>
      </c>
      <c r="D228" s="10">
        <v>55951.504240808274</v>
      </c>
      <c r="E228" s="10">
        <v>50413.036794000021</v>
      </c>
      <c r="F228" s="75">
        <f t="shared" si="16"/>
        <v>0.90101307333988057</v>
      </c>
      <c r="G228" s="10">
        <v>57506.4468931312</v>
      </c>
      <c r="H228" s="10">
        <v>44640.061327999996</v>
      </c>
      <c r="I228" s="75">
        <f t="shared" si="17"/>
        <v>0.77626185827405003</v>
      </c>
      <c r="J228" s="10">
        <v>57122</v>
      </c>
      <c r="K228" s="10">
        <v>45695.12</v>
      </c>
      <c r="L228" s="75">
        <f t="shared" si="18"/>
        <v>0.79995658415321602</v>
      </c>
      <c r="M228" s="10">
        <v>56402</v>
      </c>
      <c r="N228" s="10">
        <v>45700.07475</v>
      </c>
      <c r="O228" s="75">
        <f t="shared" si="19"/>
        <v>0.81025628080564516</v>
      </c>
      <c r="P228" s="10">
        <v>56586</v>
      </c>
      <c r="Q228" s="10">
        <v>44693.535629999998</v>
      </c>
      <c r="R228" s="75">
        <f t="shared" si="15"/>
        <v>0.78983380394443847</v>
      </c>
      <c r="S228" s="78"/>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row>
    <row r="229" spans="1:63" x14ac:dyDescent="0.25">
      <c r="A229" s="19" t="s">
        <v>469</v>
      </c>
      <c r="B229" s="18" t="s">
        <v>463</v>
      </c>
      <c r="C229" s="18" t="s">
        <v>470</v>
      </c>
      <c r="D229" s="10">
        <v>13660.698068851938</v>
      </c>
      <c r="E229" s="10">
        <v>17078.068460000002</v>
      </c>
      <c r="F229" s="75">
        <f t="shared" si="16"/>
        <v>1.2501607439037166</v>
      </c>
      <c r="G229" s="10">
        <v>14022.764864727116</v>
      </c>
      <c r="H229" s="10">
        <v>15366.81294</v>
      </c>
      <c r="I229" s="75">
        <f t="shared" si="17"/>
        <v>1.0958475798630629</v>
      </c>
      <c r="J229" s="10">
        <v>14004</v>
      </c>
      <c r="K229" s="10">
        <v>15885.55</v>
      </c>
      <c r="L229" s="75">
        <f t="shared" si="18"/>
        <v>1.1343580405598399</v>
      </c>
      <c r="M229" s="10">
        <v>14054</v>
      </c>
      <c r="N229" s="10">
        <v>16661.650000000001</v>
      </c>
      <c r="O229" s="75">
        <f t="shared" si="19"/>
        <v>1.1855450405578485</v>
      </c>
      <c r="P229" s="10">
        <v>13487</v>
      </c>
      <c r="Q229" s="10">
        <v>15522.869999999999</v>
      </c>
      <c r="R229" s="75">
        <f t="shared" si="15"/>
        <v>1.1509505449692297</v>
      </c>
      <c r="S229" s="78"/>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row>
    <row r="230" spans="1:63" x14ac:dyDescent="0.25">
      <c r="A230" s="19" t="s">
        <v>471</v>
      </c>
      <c r="B230" s="18" t="s">
        <v>463</v>
      </c>
      <c r="C230" s="18" t="s">
        <v>472</v>
      </c>
      <c r="D230" s="10">
        <v>15864.345263906966</v>
      </c>
      <c r="E230" s="10">
        <v>24178.789440000008</v>
      </c>
      <c r="F230" s="75">
        <f t="shared" si="16"/>
        <v>1.5240962698290024</v>
      </c>
      <c r="G230" s="10">
        <v>16299.774511341901</v>
      </c>
      <c r="H230" s="10">
        <v>21909.973870000002</v>
      </c>
      <c r="I230" s="75">
        <f t="shared" si="17"/>
        <v>1.3441887711240634</v>
      </c>
      <c r="J230" s="10">
        <v>16245</v>
      </c>
      <c r="K230" s="10">
        <v>22393.34</v>
      </c>
      <c r="L230" s="75">
        <f t="shared" si="18"/>
        <v>1.3784758387196061</v>
      </c>
      <c r="M230" s="10">
        <v>18375</v>
      </c>
      <c r="N230" s="10">
        <v>22706.656279999999</v>
      </c>
      <c r="O230" s="75">
        <f t="shared" si="19"/>
        <v>1.2357363961904761</v>
      </c>
      <c r="P230" s="10">
        <v>15912</v>
      </c>
      <c r="Q230" s="10">
        <v>19985.00575</v>
      </c>
      <c r="R230" s="75">
        <f t="shared" si="15"/>
        <v>1.2559706982151835</v>
      </c>
      <c r="S230" s="78"/>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row>
    <row r="231" spans="1:63" x14ac:dyDescent="0.25">
      <c r="A231" s="19" t="s">
        <v>473</v>
      </c>
      <c r="B231" s="18" t="s">
        <v>463</v>
      </c>
      <c r="C231" s="18" t="s">
        <v>474</v>
      </c>
      <c r="D231" s="10">
        <v>141207.69015075659</v>
      </c>
      <c r="E231" s="10">
        <v>95511.578204724414</v>
      </c>
      <c r="F231" s="75">
        <f t="shared" si="16"/>
        <v>0.67639076953071076</v>
      </c>
      <c r="G231" s="10">
        <v>235805.69646274805</v>
      </c>
      <c r="H231" s="10">
        <v>206114.61430800002</v>
      </c>
      <c r="I231" s="75">
        <f t="shared" si="17"/>
        <v>0.87408666287483627</v>
      </c>
      <c r="J231" s="10">
        <v>233576</v>
      </c>
      <c r="K231" s="10">
        <v>198679.61</v>
      </c>
      <c r="L231" s="75">
        <f t="shared" si="18"/>
        <v>0.85059941946090345</v>
      </c>
      <c r="M231" s="10">
        <v>226282</v>
      </c>
      <c r="N231" s="10">
        <v>208837.11199999999</v>
      </c>
      <c r="O231" s="75">
        <f t="shared" si="19"/>
        <v>0.92290642649437427</v>
      </c>
      <c r="P231" s="10">
        <v>210017</v>
      </c>
      <c r="Q231" s="10">
        <v>164366.41100000002</v>
      </c>
      <c r="R231" s="75">
        <f t="shared" si="15"/>
        <v>0.78263383916540097</v>
      </c>
      <c r="S231" s="78"/>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row>
    <row r="232" spans="1:63" x14ac:dyDescent="0.25">
      <c r="A232" s="19" t="s">
        <v>475</v>
      </c>
      <c r="B232" s="18" t="s">
        <v>463</v>
      </c>
      <c r="C232" s="18" t="s">
        <v>476</v>
      </c>
      <c r="D232" s="10">
        <v>34869.476011915904</v>
      </c>
      <c r="E232" s="10">
        <v>39892.444791999988</v>
      </c>
      <c r="F232" s="75">
        <f t="shared" si="16"/>
        <v>1.1440505953793969</v>
      </c>
      <c r="G232" s="10">
        <v>35833.878329116495</v>
      </c>
      <c r="H232" s="10">
        <v>35277.88061700001</v>
      </c>
      <c r="I232" s="75">
        <f t="shared" si="17"/>
        <v>0.9844840207635378</v>
      </c>
      <c r="J232" s="10">
        <v>40019</v>
      </c>
      <c r="K232" s="10">
        <v>38087.71</v>
      </c>
      <c r="L232" s="75">
        <f t="shared" si="18"/>
        <v>0.95174067318023936</v>
      </c>
      <c r="M232" s="10">
        <v>37979</v>
      </c>
      <c r="N232" s="10">
        <v>37918.012999999999</v>
      </c>
      <c r="O232" s="75">
        <f t="shared" si="19"/>
        <v>0.99839419152689646</v>
      </c>
      <c r="P232" s="10">
        <v>38432</v>
      </c>
      <c r="Q232" s="10">
        <v>33749.342999999993</v>
      </c>
      <c r="R232" s="75">
        <f t="shared" si="15"/>
        <v>0.87815734283930036</v>
      </c>
      <c r="S232" s="78"/>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row>
    <row r="233" spans="1:63" x14ac:dyDescent="0.25">
      <c r="A233" s="19" t="s">
        <v>477</v>
      </c>
      <c r="B233" s="18" t="s">
        <v>463</v>
      </c>
      <c r="C233" s="18" t="s">
        <v>478</v>
      </c>
      <c r="D233" s="10">
        <v>8486.6057519653386</v>
      </c>
      <c r="E233" s="10">
        <v>5740.2617952755909</v>
      </c>
      <c r="F233" s="75">
        <f t="shared" si="16"/>
        <v>0.67639076953071064</v>
      </c>
      <c r="G233" s="10">
        <v>13100.316470152669</v>
      </c>
      <c r="H233" s="10">
        <v>9794.6059629999982</v>
      </c>
      <c r="I233" s="75">
        <f t="shared" si="17"/>
        <v>0.74766178247034765</v>
      </c>
      <c r="J233" s="10">
        <v>12976</v>
      </c>
      <c r="K233" s="10">
        <v>9647.4500000000007</v>
      </c>
      <c r="L233" s="75">
        <f t="shared" si="18"/>
        <v>0.74348412453760793</v>
      </c>
      <c r="M233" s="10">
        <v>12572</v>
      </c>
      <c r="N233" s="10">
        <v>10283.038</v>
      </c>
      <c r="O233" s="75">
        <f t="shared" si="19"/>
        <v>0.81793175310213173</v>
      </c>
      <c r="P233" s="10">
        <v>11667</v>
      </c>
      <c r="Q233" s="10">
        <v>7761.2989999999991</v>
      </c>
      <c r="R233" s="75">
        <f t="shared" si="15"/>
        <v>0.66523519328019187</v>
      </c>
      <c r="S233" s="78"/>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row>
    <row r="234" spans="1:63" x14ac:dyDescent="0.25">
      <c r="A234" s="19" t="s">
        <v>479</v>
      </c>
      <c r="B234" s="18" t="s">
        <v>463</v>
      </c>
      <c r="C234" s="18" t="s">
        <v>480</v>
      </c>
      <c r="D234" s="10">
        <v>15986.219326520059</v>
      </c>
      <c r="E234" s="10">
        <v>0</v>
      </c>
      <c r="F234" s="75">
        <f t="shared" si="16"/>
        <v>0</v>
      </c>
      <c r="G234" s="10">
        <v>16429.043825025656</v>
      </c>
      <c r="H234" s="10">
        <v>12692.049199999999</v>
      </c>
      <c r="I234" s="75">
        <f t="shared" si="17"/>
        <v>0.77253730254628372</v>
      </c>
      <c r="J234" s="10">
        <v>16368</v>
      </c>
      <c r="K234" s="10">
        <v>15349.43</v>
      </c>
      <c r="L234" s="75">
        <f t="shared" si="18"/>
        <v>0.93777065004887583</v>
      </c>
      <c r="M234" s="10">
        <v>15603</v>
      </c>
      <c r="N234" s="10">
        <v>14435.680350000001</v>
      </c>
      <c r="O234" s="75">
        <f t="shared" si="19"/>
        <v>0.92518620457604306</v>
      </c>
      <c r="P234" s="10">
        <v>16279</v>
      </c>
      <c r="Q234" s="10">
        <v>12287.391070000001</v>
      </c>
      <c r="R234" s="75">
        <f t="shared" si="15"/>
        <v>0.754800114871921</v>
      </c>
      <c r="S234" s="78"/>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row>
    <row r="235" spans="1:63" x14ac:dyDescent="0.25">
      <c r="A235" s="19" t="s">
        <v>481</v>
      </c>
      <c r="B235" s="18" t="s">
        <v>463</v>
      </c>
      <c r="C235" s="18" t="s">
        <v>482</v>
      </c>
      <c r="D235" s="10">
        <v>40380.699003108668</v>
      </c>
      <c r="E235" s="10">
        <v>0</v>
      </c>
      <c r="F235" s="75">
        <f t="shared" si="16"/>
        <v>0</v>
      </c>
      <c r="G235" s="10">
        <v>41492.344914507557</v>
      </c>
      <c r="H235" s="10">
        <v>19169.428494000003</v>
      </c>
      <c r="I235" s="75">
        <f t="shared" si="17"/>
        <v>0.46199915992931806</v>
      </c>
      <c r="J235" s="10">
        <v>41338</v>
      </c>
      <c r="K235" s="10">
        <v>29940.73371</v>
      </c>
      <c r="L235" s="75">
        <f t="shared" si="18"/>
        <v>0.72429081498863035</v>
      </c>
      <c r="M235" s="10">
        <v>37492</v>
      </c>
      <c r="N235" s="10">
        <v>30379.828520000003</v>
      </c>
      <c r="O235" s="75">
        <f t="shared" si="19"/>
        <v>0.81030162487997448</v>
      </c>
      <c r="P235" s="10">
        <v>40492</v>
      </c>
      <c r="Q235" s="10">
        <v>23959.785620000002</v>
      </c>
      <c r="R235" s="75">
        <f t="shared" si="15"/>
        <v>0.59171652721525247</v>
      </c>
      <c r="S235" s="78"/>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row>
    <row r="236" spans="1:63" x14ac:dyDescent="0.25">
      <c r="A236" s="19" t="s">
        <v>483</v>
      </c>
      <c r="B236" s="18" t="s">
        <v>463</v>
      </c>
      <c r="C236" s="18" t="s">
        <v>484</v>
      </c>
      <c r="D236" s="10">
        <v>11395.262425937184</v>
      </c>
      <c r="E236" s="10">
        <v>4878.29</v>
      </c>
      <c r="F236" s="75">
        <f t="shared" si="16"/>
        <v>0.42809808301530128</v>
      </c>
      <c r="G236" s="10">
        <v>14228.432000486926</v>
      </c>
      <c r="H236" s="10">
        <v>11739.332747000004</v>
      </c>
      <c r="I236" s="75">
        <f t="shared" si="17"/>
        <v>0.82506159122792022</v>
      </c>
      <c r="J236" s="10">
        <v>14022</v>
      </c>
      <c r="K236" s="10">
        <v>12575.28</v>
      </c>
      <c r="L236" s="75">
        <f t="shared" si="18"/>
        <v>0.89682498930252463</v>
      </c>
      <c r="M236" s="10">
        <v>13589</v>
      </c>
      <c r="N236" s="10">
        <v>12081.925999999999</v>
      </c>
      <c r="O236" s="75">
        <f t="shared" si="19"/>
        <v>0.88909603355655309</v>
      </c>
      <c r="P236" s="10">
        <v>13253</v>
      </c>
      <c r="Q236" s="10">
        <v>11156.101999999999</v>
      </c>
      <c r="R236" s="75">
        <f t="shared" si="15"/>
        <v>0.84177937070851871</v>
      </c>
      <c r="S236" s="78"/>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row>
    <row r="237" spans="1:63" x14ac:dyDescent="0.25">
      <c r="A237" s="19" t="s">
        <v>485</v>
      </c>
      <c r="B237" s="18" t="s">
        <v>463</v>
      </c>
      <c r="C237" s="18" t="s">
        <v>486</v>
      </c>
      <c r="D237" s="10">
        <v>35645.443089943234</v>
      </c>
      <c r="E237" s="10">
        <v>20156.57</v>
      </c>
      <c r="F237" s="75">
        <f t="shared" si="16"/>
        <v>0.56547396392687399</v>
      </c>
      <c r="G237" s="10">
        <v>36623.578744296799</v>
      </c>
      <c r="H237" s="10">
        <v>28027.920000000002</v>
      </c>
      <c r="I237" s="75">
        <f t="shared" si="17"/>
        <v>0.76529713810026401</v>
      </c>
      <c r="J237" s="10">
        <v>35900</v>
      </c>
      <c r="K237" s="10">
        <v>29940.75</v>
      </c>
      <c r="L237" s="75">
        <f t="shared" si="18"/>
        <v>0.83400417827298046</v>
      </c>
      <c r="M237" s="10">
        <v>35436</v>
      </c>
      <c r="N237" s="10">
        <v>30342.309999999998</v>
      </c>
      <c r="O237" s="75">
        <f t="shared" si="19"/>
        <v>0.85625663167400379</v>
      </c>
      <c r="P237" s="10">
        <v>34600</v>
      </c>
      <c r="Q237" s="10">
        <v>27326.25</v>
      </c>
      <c r="R237" s="75">
        <f t="shared" si="15"/>
        <v>0.78977601156069366</v>
      </c>
      <c r="S237" s="78"/>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row>
    <row r="238" spans="1:63" x14ac:dyDescent="0.25">
      <c r="A238" s="19" t="s">
        <v>487</v>
      </c>
      <c r="B238" s="18" t="s">
        <v>463</v>
      </c>
      <c r="C238" s="18" t="s">
        <v>488</v>
      </c>
      <c r="D238" s="10">
        <v>70495.398451830522</v>
      </c>
      <c r="E238" s="10">
        <v>63563.73</v>
      </c>
      <c r="F238" s="75">
        <f t="shared" si="16"/>
        <v>0.90167204379209343</v>
      </c>
      <c r="G238" s="10">
        <v>72432.012200086465</v>
      </c>
      <c r="H238" s="10">
        <v>62156.32</v>
      </c>
      <c r="I238" s="75">
        <f t="shared" si="17"/>
        <v>0.8581332771523611</v>
      </c>
      <c r="J238" s="10">
        <v>71614</v>
      </c>
      <c r="K238" s="10">
        <v>59588.95</v>
      </c>
      <c r="L238" s="75">
        <f t="shared" si="18"/>
        <v>0.83208520680313902</v>
      </c>
      <c r="M238" s="10">
        <v>70657</v>
      </c>
      <c r="N238" s="10">
        <v>64120.491020000001</v>
      </c>
      <c r="O238" s="75">
        <f t="shared" si="19"/>
        <v>0.90748957668737706</v>
      </c>
      <c r="P238" s="10">
        <v>68300</v>
      </c>
      <c r="Q238" s="10">
        <v>57389.864100000006</v>
      </c>
      <c r="R238" s="75">
        <f t="shared" si="15"/>
        <v>0.84026155344070286</v>
      </c>
      <c r="S238" s="78"/>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row>
    <row r="239" spans="1:63" x14ac:dyDescent="0.25">
      <c r="A239" s="19" t="s">
        <v>489</v>
      </c>
      <c r="B239" s="18" t="s">
        <v>463</v>
      </c>
      <c r="C239" s="18" t="s">
        <v>490</v>
      </c>
      <c r="D239" s="10">
        <v>39543.113428057855</v>
      </c>
      <c r="E239" s="10">
        <v>30688.480000000003</v>
      </c>
      <c r="F239" s="75">
        <f t="shared" si="16"/>
        <v>0.77607647298264992</v>
      </c>
      <c r="G239" s="10">
        <v>40630.522536092991</v>
      </c>
      <c r="H239" s="10">
        <v>29498.23</v>
      </c>
      <c r="I239" s="75">
        <f t="shared" si="17"/>
        <v>0.72601158338035332</v>
      </c>
      <c r="J239" s="10">
        <v>39921</v>
      </c>
      <c r="K239" s="10">
        <v>28690.300000000003</v>
      </c>
      <c r="L239" s="75">
        <f t="shared" si="18"/>
        <v>0.71867688685153186</v>
      </c>
      <c r="M239" s="10">
        <v>39369</v>
      </c>
      <c r="N239" s="10">
        <v>33795.08</v>
      </c>
      <c r="O239" s="75">
        <f t="shared" si="19"/>
        <v>0.8584185526683431</v>
      </c>
      <c r="P239" s="10">
        <v>39100</v>
      </c>
      <c r="Q239" s="10">
        <v>28617.350000000006</v>
      </c>
      <c r="R239" s="75">
        <f t="shared" si="15"/>
        <v>0.73190153452685436</v>
      </c>
      <c r="S239" s="78"/>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row>
    <row r="240" spans="1:63" x14ac:dyDescent="0.25">
      <c r="A240" s="19" t="s">
        <v>491</v>
      </c>
      <c r="B240" s="18" t="s">
        <v>463</v>
      </c>
      <c r="C240" s="18" t="s">
        <v>492</v>
      </c>
      <c r="D240" s="10">
        <v>36550.722943463225</v>
      </c>
      <c r="E240" s="10">
        <v>31069.42</v>
      </c>
      <c r="F240" s="75">
        <f t="shared" si="16"/>
        <v>0.85003571743459838</v>
      </c>
      <c r="G240" s="10">
        <v>37553.810766187453</v>
      </c>
      <c r="H240" s="10">
        <v>29160.32</v>
      </c>
      <c r="I240" s="75">
        <f t="shared" si="17"/>
        <v>0.7764942999141714</v>
      </c>
      <c r="J240" s="10">
        <v>37270</v>
      </c>
      <c r="K240" s="10">
        <v>31927.42</v>
      </c>
      <c r="L240" s="75">
        <f t="shared" si="18"/>
        <v>0.8566519989267507</v>
      </c>
      <c r="M240" s="10">
        <v>36776</v>
      </c>
      <c r="N240" s="10">
        <v>32741.86</v>
      </c>
      <c r="O240" s="75">
        <f t="shared" si="19"/>
        <v>0.89030509027626714</v>
      </c>
      <c r="P240" s="10">
        <v>35802</v>
      </c>
      <c r="Q240" s="10">
        <v>27657.87</v>
      </c>
      <c r="R240" s="75">
        <f t="shared" si="15"/>
        <v>0.77252304340539635</v>
      </c>
      <c r="S240" s="78"/>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row>
    <row r="241" spans="1:63" x14ac:dyDescent="0.25">
      <c r="A241" s="19" t="s">
        <v>493</v>
      </c>
      <c r="B241" s="18" t="s">
        <v>463</v>
      </c>
      <c r="C241" s="18" t="s">
        <v>494</v>
      </c>
      <c r="D241" s="10">
        <v>111425.57974669311</v>
      </c>
      <c r="E241" s="10">
        <v>85096.67</v>
      </c>
      <c r="F241" s="75">
        <f t="shared" si="16"/>
        <v>0.76370856847640045</v>
      </c>
      <c r="G241" s="10">
        <v>114521.43376344029</v>
      </c>
      <c r="H241" s="10">
        <v>82528.33</v>
      </c>
      <c r="I241" s="75">
        <f t="shared" si="17"/>
        <v>0.72063654189375215</v>
      </c>
      <c r="J241" s="10">
        <v>114071</v>
      </c>
      <c r="K241" s="10">
        <v>86623.83</v>
      </c>
      <c r="L241" s="75">
        <f t="shared" si="18"/>
        <v>0.75938520745851268</v>
      </c>
      <c r="M241" s="10">
        <v>112343</v>
      </c>
      <c r="N241" s="10">
        <v>90402.160999999993</v>
      </c>
      <c r="O241" s="75">
        <f t="shared" si="19"/>
        <v>0.80469776488076683</v>
      </c>
      <c r="P241" s="10">
        <v>110912</v>
      </c>
      <c r="Q241" s="10">
        <v>73482.107000000004</v>
      </c>
      <c r="R241" s="75">
        <f t="shared" si="15"/>
        <v>0.66252620996826317</v>
      </c>
      <c r="S241" s="78"/>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row>
    <row r="242" spans="1:63" x14ac:dyDescent="0.25">
      <c r="A242" s="19" t="s">
        <v>495</v>
      </c>
      <c r="B242" s="18" t="s">
        <v>463</v>
      </c>
      <c r="C242" s="18" t="s">
        <v>496</v>
      </c>
      <c r="D242" s="10">
        <v>27705.133915805385</v>
      </c>
      <c r="E242" s="10">
        <v>18328</v>
      </c>
      <c r="F242" s="75">
        <f t="shared" si="16"/>
        <v>0.661538040411497</v>
      </c>
      <c r="G242" s="10">
        <v>28536.474342749727</v>
      </c>
      <c r="H242" s="10">
        <v>17422.91</v>
      </c>
      <c r="I242" s="75">
        <f t="shared" si="17"/>
        <v>0.61054879417599273</v>
      </c>
      <c r="J242" s="10">
        <v>24438</v>
      </c>
      <c r="K242" s="10">
        <v>20432.8</v>
      </c>
      <c r="L242" s="75">
        <f t="shared" si="18"/>
        <v>0.83610770112120469</v>
      </c>
      <c r="M242" s="10">
        <v>24301</v>
      </c>
      <c r="N242" s="10">
        <v>19723.282500000001</v>
      </c>
      <c r="O242" s="75">
        <f t="shared" si="19"/>
        <v>0.81162431587177486</v>
      </c>
      <c r="P242" s="10">
        <v>24200</v>
      </c>
      <c r="Q242" s="10">
        <v>17064.271119999998</v>
      </c>
      <c r="R242" s="75">
        <f t="shared" si="15"/>
        <v>0.70513517024793382</v>
      </c>
      <c r="S242" s="78"/>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row>
    <row r="243" spans="1:63" x14ac:dyDescent="0.25">
      <c r="A243" s="19" t="s">
        <v>497</v>
      </c>
      <c r="B243" s="18" t="s">
        <v>463</v>
      </c>
      <c r="C243" s="18" t="s">
        <v>498</v>
      </c>
      <c r="D243" s="10">
        <v>12367.850507007415</v>
      </c>
      <c r="E243" s="10">
        <v>10546.550000000001</v>
      </c>
      <c r="F243" s="75">
        <f t="shared" si="16"/>
        <v>0.85273912342524705</v>
      </c>
      <c r="G243" s="10">
        <v>12698.068872037022</v>
      </c>
      <c r="H243" s="10">
        <v>10842.18</v>
      </c>
      <c r="I243" s="75">
        <f t="shared" si="17"/>
        <v>0.85384479398092128</v>
      </c>
      <c r="J243" s="10">
        <v>12673</v>
      </c>
      <c r="K243" s="10">
        <v>10526.84</v>
      </c>
      <c r="L243" s="75">
        <f t="shared" si="18"/>
        <v>0.83065099029432654</v>
      </c>
      <c r="M243" s="10">
        <v>12267</v>
      </c>
      <c r="N243" s="10">
        <v>10798.716</v>
      </c>
      <c r="O243" s="75">
        <f t="shared" si="19"/>
        <v>0.88030618733186605</v>
      </c>
      <c r="P243" s="10">
        <v>12216</v>
      </c>
      <c r="Q243" s="10">
        <v>10532.469000000001</v>
      </c>
      <c r="R243" s="75">
        <f t="shared" si="15"/>
        <v>0.86218639489194504</v>
      </c>
      <c r="S243" s="78"/>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row>
    <row r="244" spans="1:63" x14ac:dyDescent="0.25">
      <c r="A244" s="19" t="s">
        <v>499</v>
      </c>
      <c r="B244" s="18" t="s">
        <v>463</v>
      </c>
      <c r="C244" s="18" t="s">
        <v>500</v>
      </c>
      <c r="D244" s="10">
        <v>84747.987350699957</v>
      </c>
      <c r="E244" s="10">
        <v>59229.11</v>
      </c>
      <c r="F244" s="75">
        <f t="shared" si="16"/>
        <v>0.69888515174880805</v>
      </c>
      <c r="G244" s="10">
        <v>87091.904286852703</v>
      </c>
      <c r="H244" s="10">
        <v>61166</v>
      </c>
      <c r="I244" s="75">
        <f t="shared" si="17"/>
        <v>0.70231556538870576</v>
      </c>
      <c r="J244" s="10">
        <v>85711</v>
      </c>
      <c r="K244" s="10">
        <v>65335.119999999995</v>
      </c>
      <c r="L244" s="75">
        <f t="shared" si="18"/>
        <v>0.76227228710433892</v>
      </c>
      <c r="M244" s="10">
        <v>84405</v>
      </c>
      <c r="N244" s="10">
        <v>66285.853999999992</v>
      </c>
      <c r="O244" s="75">
        <f t="shared" si="19"/>
        <v>0.78533089271962553</v>
      </c>
      <c r="P244" s="10">
        <v>82312</v>
      </c>
      <c r="Q244" s="10">
        <v>55889.731999999996</v>
      </c>
      <c r="R244" s="75">
        <f t="shared" si="15"/>
        <v>0.67899859072796187</v>
      </c>
      <c r="S244" s="78"/>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row>
    <row r="245" spans="1:63" x14ac:dyDescent="0.25">
      <c r="A245" s="19" t="s">
        <v>501</v>
      </c>
      <c r="B245" s="18" t="s">
        <v>463</v>
      </c>
      <c r="C245" s="18" t="s">
        <v>502</v>
      </c>
      <c r="D245" s="10">
        <v>50475.867155885106</v>
      </c>
      <c r="E245" s="10">
        <v>37758.899999999994</v>
      </c>
      <c r="F245" s="75">
        <f t="shared" si="16"/>
        <v>0.74805847086071486</v>
      </c>
      <c r="G245" s="10">
        <v>51889.217206284629</v>
      </c>
      <c r="H245" s="10">
        <v>37541.82</v>
      </c>
      <c r="I245" s="75">
        <f t="shared" si="17"/>
        <v>0.72349944788631493</v>
      </c>
      <c r="J245" s="10">
        <v>51347</v>
      </c>
      <c r="K245" s="10">
        <v>39881.629999999997</v>
      </c>
      <c r="L245" s="75">
        <f t="shared" si="18"/>
        <v>0.77670808421134629</v>
      </c>
      <c r="M245" s="10">
        <v>50659</v>
      </c>
      <c r="N245" s="10">
        <v>30686.769999999997</v>
      </c>
      <c r="O245" s="75">
        <f t="shared" si="19"/>
        <v>0.60575159399119594</v>
      </c>
      <c r="P245" s="10">
        <v>49966</v>
      </c>
      <c r="Q245" s="10">
        <v>33490.649999999994</v>
      </c>
      <c r="R245" s="75">
        <f t="shared" si="15"/>
        <v>0.67026878277228508</v>
      </c>
      <c r="S245" s="78"/>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row>
    <row r="246" spans="1:63" x14ac:dyDescent="0.25">
      <c r="A246" s="19" t="s">
        <v>503</v>
      </c>
      <c r="B246" s="18" t="s">
        <v>463</v>
      </c>
      <c r="C246" s="18" t="s">
        <v>504</v>
      </c>
      <c r="D246" s="10">
        <v>5704.4198792552834</v>
      </c>
      <c r="E246" s="10">
        <v>4681.57</v>
      </c>
      <c r="F246" s="75">
        <f t="shared" si="16"/>
        <v>0.82069169154693822</v>
      </c>
      <c r="G246" s="10">
        <v>5855.6548993347733</v>
      </c>
      <c r="H246" s="10">
        <v>4357.49</v>
      </c>
      <c r="I246" s="75">
        <f t="shared" si="17"/>
        <v>0.74415075254776863</v>
      </c>
      <c r="J246" s="10">
        <v>5822</v>
      </c>
      <c r="K246" s="10">
        <v>5087.04</v>
      </c>
      <c r="L246" s="75">
        <f t="shared" si="18"/>
        <v>0.87376159395396769</v>
      </c>
      <c r="M246" s="10">
        <v>5602</v>
      </c>
      <c r="N246" s="10">
        <v>4930.46</v>
      </c>
      <c r="O246" s="75">
        <f t="shared" si="19"/>
        <v>0.880124955373081</v>
      </c>
      <c r="P246" s="10">
        <v>5607</v>
      </c>
      <c r="Q246" s="10">
        <v>4040.7900000000009</v>
      </c>
      <c r="R246" s="75">
        <f t="shared" si="15"/>
        <v>0.72066880684858226</v>
      </c>
      <c r="S246" s="78"/>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row>
    <row r="247" spans="1:63" x14ac:dyDescent="0.25">
      <c r="A247" s="19" t="s">
        <v>505</v>
      </c>
      <c r="B247" s="18" t="s">
        <v>463</v>
      </c>
      <c r="C247" s="18" t="s">
        <v>506</v>
      </c>
      <c r="D247" s="10">
        <v>26355.074075068984</v>
      </c>
      <c r="E247" s="10">
        <v>22014.62</v>
      </c>
      <c r="F247" s="75">
        <f t="shared" si="16"/>
        <v>0.83530859891701426</v>
      </c>
      <c r="G247" s="10">
        <v>27065.082369930373</v>
      </c>
      <c r="H247" s="10">
        <v>21551.25</v>
      </c>
      <c r="I247" s="75">
        <f t="shared" si="17"/>
        <v>0.79627505674779298</v>
      </c>
      <c r="J247" s="10">
        <v>26967</v>
      </c>
      <c r="K247" s="10">
        <v>22006.28</v>
      </c>
      <c r="L247" s="75">
        <f t="shared" si="18"/>
        <v>0.81604479549078501</v>
      </c>
      <c r="M247" s="10">
        <v>26108</v>
      </c>
      <c r="N247" s="10">
        <v>20254.07</v>
      </c>
      <c r="O247" s="75">
        <f t="shared" si="19"/>
        <v>0.77578022062203156</v>
      </c>
      <c r="P247" s="10">
        <v>26416</v>
      </c>
      <c r="Q247" s="10">
        <v>16142.8</v>
      </c>
      <c r="R247" s="75">
        <f t="shared" si="15"/>
        <v>0.61109933373712899</v>
      </c>
      <c r="S247" s="78"/>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row>
    <row r="248" spans="1:63" x14ac:dyDescent="0.25">
      <c r="A248" s="19" t="s">
        <v>507</v>
      </c>
      <c r="B248" s="18" t="s">
        <v>463</v>
      </c>
      <c r="C248" s="18" t="s">
        <v>508</v>
      </c>
      <c r="D248" s="10">
        <v>42293.428705136474</v>
      </c>
      <c r="E248" s="10">
        <v>45186.67</v>
      </c>
      <c r="F248" s="75">
        <f t="shared" si="16"/>
        <v>1.068408766643981</v>
      </c>
      <c r="G248" s="10">
        <v>43454.22589870567</v>
      </c>
      <c r="H248" s="10">
        <v>44112.71</v>
      </c>
      <c r="I248" s="75">
        <f t="shared" si="17"/>
        <v>1.0151535112564034</v>
      </c>
      <c r="J248" s="10">
        <v>43175</v>
      </c>
      <c r="K248" s="10">
        <v>45633.55</v>
      </c>
      <c r="L248" s="75">
        <f t="shared" si="18"/>
        <v>1.0569438332368268</v>
      </c>
      <c r="M248" s="10">
        <v>42516</v>
      </c>
      <c r="N248" s="10">
        <v>37910.699999999997</v>
      </c>
      <c r="O248" s="75">
        <f t="shared" si="19"/>
        <v>0.89168077900084664</v>
      </c>
      <c r="P248" s="10">
        <v>41739</v>
      </c>
      <c r="Q248" s="10">
        <v>36893.4</v>
      </c>
      <c r="R248" s="75">
        <f t="shared" si="15"/>
        <v>0.88390713720980385</v>
      </c>
      <c r="S248" s="78"/>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row>
    <row r="249" spans="1:63" x14ac:dyDescent="0.25">
      <c r="A249" s="19" t="s">
        <v>509</v>
      </c>
      <c r="B249" s="18" t="s">
        <v>463</v>
      </c>
      <c r="C249" s="18" t="s">
        <v>510</v>
      </c>
      <c r="D249" s="10">
        <v>21218.284910392962</v>
      </c>
      <c r="E249" s="10">
        <v>16707.349999999999</v>
      </c>
      <c r="F249" s="75">
        <f t="shared" si="16"/>
        <v>0.78740341505248357</v>
      </c>
      <c r="G249" s="10">
        <v>21787.202131462622</v>
      </c>
      <c r="H249" s="10">
        <v>18766.78</v>
      </c>
      <c r="I249" s="75">
        <f t="shared" si="17"/>
        <v>0.86136714052416719</v>
      </c>
      <c r="J249" s="10">
        <v>21681</v>
      </c>
      <c r="K249" s="10">
        <v>18780.650000000001</v>
      </c>
      <c r="L249" s="75">
        <f t="shared" si="18"/>
        <v>0.86622618882892866</v>
      </c>
      <c r="M249" s="10">
        <v>20888</v>
      </c>
      <c r="N249" s="10">
        <v>17391.64</v>
      </c>
      <c r="O249" s="75">
        <f t="shared" si="19"/>
        <v>0.83261394101876673</v>
      </c>
      <c r="P249" s="10">
        <v>21216</v>
      </c>
      <c r="Q249" s="10">
        <v>13606.399999999998</v>
      </c>
      <c r="R249" s="75">
        <f t="shared" si="15"/>
        <v>0.6413273001508295</v>
      </c>
      <c r="S249" s="78"/>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row>
    <row r="250" spans="1:63" x14ac:dyDescent="0.25">
      <c r="A250" s="19" t="s">
        <v>511</v>
      </c>
      <c r="B250" s="18" t="s">
        <v>463</v>
      </c>
      <c r="C250" s="18" t="s">
        <v>512</v>
      </c>
      <c r="D250" s="10">
        <v>9208.1174562593551</v>
      </c>
      <c r="E250" s="10">
        <v>6627.49</v>
      </c>
      <c r="F250" s="75">
        <f t="shared" si="16"/>
        <v>0.71974429425798259</v>
      </c>
      <c r="G250" s="10">
        <v>9452.4153382955483</v>
      </c>
      <c r="H250" s="10">
        <v>6405.73</v>
      </c>
      <c r="I250" s="75">
        <f t="shared" si="17"/>
        <v>0.6776818168418608</v>
      </c>
      <c r="J250" s="10">
        <v>9386</v>
      </c>
      <c r="K250" s="10">
        <v>6749.2199999999993</v>
      </c>
      <c r="L250" s="75">
        <f t="shared" si="18"/>
        <v>0.71907308757724264</v>
      </c>
      <c r="M250" s="10">
        <v>9077</v>
      </c>
      <c r="N250" s="10">
        <v>6835.3</v>
      </c>
      <c r="O250" s="75">
        <f t="shared" si="19"/>
        <v>0.75303514376996805</v>
      </c>
      <c r="P250" s="10">
        <v>9039</v>
      </c>
      <c r="Q250" s="10">
        <v>5535.51</v>
      </c>
      <c r="R250" s="75">
        <f t="shared" si="15"/>
        <v>0.61240292067706603</v>
      </c>
      <c r="S250" s="78"/>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row>
    <row r="251" spans="1:63" x14ac:dyDescent="0.25">
      <c r="A251" s="19" t="s">
        <v>513</v>
      </c>
      <c r="B251" s="18" t="s">
        <v>463</v>
      </c>
      <c r="C251" s="18" t="s">
        <v>514</v>
      </c>
      <c r="D251" s="10">
        <v>8309.8545150487389</v>
      </c>
      <c r="E251" s="10">
        <v>6765.5999999999995</v>
      </c>
      <c r="F251" s="75">
        <f t="shared" si="16"/>
        <v>0.81416587832528597</v>
      </c>
      <c r="G251" s="10">
        <v>8529.4827916332033</v>
      </c>
      <c r="H251" s="10">
        <v>7362.6</v>
      </c>
      <c r="I251" s="75">
        <f t="shared" si="17"/>
        <v>0.86319419123773489</v>
      </c>
      <c r="J251" s="10">
        <v>8503</v>
      </c>
      <c r="K251" s="10">
        <v>7110.63</v>
      </c>
      <c r="L251" s="75">
        <f t="shared" si="18"/>
        <v>0.83624955897918385</v>
      </c>
      <c r="M251" s="10">
        <v>8029</v>
      </c>
      <c r="N251" s="10">
        <v>7340.79</v>
      </c>
      <c r="O251" s="75">
        <f t="shared" si="19"/>
        <v>0.91428446880059788</v>
      </c>
      <c r="P251" s="10">
        <v>8196</v>
      </c>
      <c r="Q251" s="10">
        <v>6219.9299999999994</v>
      </c>
      <c r="R251" s="75">
        <f t="shared" si="15"/>
        <v>0.75889824304538789</v>
      </c>
      <c r="S251" s="78"/>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row>
    <row r="252" spans="1:63" x14ac:dyDescent="0.25">
      <c r="A252" s="19" t="s">
        <v>515</v>
      </c>
      <c r="B252" s="18" t="s">
        <v>463</v>
      </c>
      <c r="C252" s="18" t="s">
        <v>516</v>
      </c>
      <c r="D252" s="10">
        <v>32324.246380420023</v>
      </c>
      <c r="E252" s="10">
        <v>27735.81</v>
      </c>
      <c r="F252" s="75">
        <f t="shared" si="16"/>
        <v>0.85804970280144244</v>
      </c>
      <c r="G252" s="10">
        <v>33255.294953898119</v>
      </c>
      <c r="H252" s="10">
        <v>22034.95</v>
      </c>
      <c r="I252" s="75">
        <f t="shared" si="17"/>
        <v>0.6625997463124923</v>
      </c>
      <c r="J252" s="10">
        <v>32236</v>
      </c>
      <c r="K252" s="10">
        <v>28066.959999999999</v>
      </c>
      <c r="L252" s="75">
        <f t="shared" si="18"/>
        <v>0.87067129916863129</v>
      </c>
      <c r="M252" s="10">
        <v>31320</v>
      </c>
      <c r="N252" s="10">
        <v>28421.64</v>
      </c>
      <c r="O252" s="75">
        <f t="shared" si="19"/>
        <v>0.9074597701149425</v>
      </c>
      <c r="P252" s="10">
        <v>31518</v>
      </c>
      <c r="Q252" s="10">
        <v>25996.389999999996</v>
      </c>
      <c r="R252" s="75">
        <f t="shared" si="15"/>
        <v>0.82481090170696092</v>
      </c>
      <c r="S252" s="78"/>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row>
    <row r="253" spans="1:63" x14ac:dyDescent="0.25">
      <c r="A253" s="19" t="s">
        <v>517</v>
      </c>
      <c r="B253" s="18" t="s">
        <v>463</v>
      </c>
      <c r="C253" s="18" t="s">
        <v>518</v>
      </c>
      <c r="D253" s="10">
        <v>12571.75000705626</v>
      </c>
      <c r="E253" s="10">
        <v>12623.03</v>
      </c>
      <c r="F253" s="75">
        <f t="shared" si="16"/>
        <v>1.0040789860532511</v>
      </c>
      <c r="G253" s="10">
        <v>12906.337373820717</v>
      </c>
      <c r="H253" s="10">
        <v>12482.29</v>
      </c>
      <c r="I253" s="75">
        <f t="shared" si="17"/>
        <v>0.96714425157668227</v>
      </c>
      <c r="J253" s="10">
        <v>12881</v>
      </c>
      <c r="K253" s="10">
        <v>10837.35</v>
      </c>
      <c r="L253" s="75">
        <f t="shared" si="18"/>
        <v>0.84134383976399352</v>
      </c>
      <c r="M253" s="10">
        <v>12469</v>
      </c>
      <c r="N253" s="10">
        <v>13979.91</v>
      </c>
      <c r="O253" s="75">
        <f t="shared" si="19"/>
        <v>1.1211733098083245</v>
      </c>
      <c r="P253" s="10">
        <v>12417</v>
      </c>
      <c r="Q253" s="10">
        <v>10946.364379999999</v>
      </c>
      <c r="R253" s="75">
        <f t="shared" si="15"/>
        <v>0.88156272690666015</v>
      </c>
      <c r="S253" s="78"/>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row>
    <row r="254" spans="1:63" ht="15.6" customHeight="1" x14ac:dyDescent="0.25">
      <c r="A254" s="19" t="s">
        <v>519</v>
      </c>
      <c r="B254" s="18" t="s">
        <v>463</v>
      </c>
      <c r="C254" s="18" t="s">
        <v>520</v>
      </c>
      <c r="D254" s="10">
        <v>69434.274769689917</v>
      </c>
      <c r="E254" s="10">
        <v>58496.33</v>
      </c>
      <c r="F254" s="75">
        <f t="shared" si="16"/>
        <v>0.84247052617787765</v>
      </c>
      <c r="G254" s="10">
        <v>71313.692523693782</v>
      </c>
      <c r="H254" s="10">
        <v>58587.59</v>
      </c>
      <c r="I254" s="75">
        <f t="shared" si="17"/>
        <v>0.82154755877399599</v>
      </c>
      <c r="J254" s="10">
        <v>71070</v>
      </c>
      <c r="K254" s="10">
        <v>61588.01</v>
      </c>
      <c r="L254" s="75">
        <f t="shared" si="18"/>
        <v>0.86658238356549888</v>
      </c>
      <c r="M254" s="10">
        <v>69216</v>
      </c>
      <c r="N254" s="10">
        <v>63979.72</v>
      </c>
      <c r="O254" s="75">
        <f t="shared" si="19"/>
        <v>0.92434870550161818</v>
      </c>
      <c r="P254" s="10">
        <v>68299</v>
      </c>
      <c r="Q254" s="10">
        <v>55860.75</v>
      </c>
      <c r="R254" s="75">
        <f t="shared" si="15"/>
        <v>0.8178853277500403</v>
      </c>
      <c r="S254" s="78"/>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row>
    <row r="255" spans="1:63" ht="15.6" customHeight="1" x14ac:dyDescent="0.25">
      <c r="A255" s="19" t="s">
        <v>521</v>
      </c>
      <c r="B255" s="18" t="s">
        <v>463</v>
      </c>
      <c r="C255" s="18" t="s">
        <v>522</v>
      </c>
      <c r="D255" s="10">
        <v>106226.75105289248</v>
      </c>
      <c r="E255" s="10">
        <v>95054.959999999992</v>
      </c>
      <c r="F255" s="75">
        <f t="shared" si="16"/>
        <v>0.89483071879577847</v>
      </c>
      <c r="G255" s="10">
        <v>109203.26393944223</v>
      </c>
      <c r="H255" s="10">
        <v>85753.05</v>
      </c>
      <c r="I255" s="75">
        <f t="shared" si="17"/>
        <v>0.78526086956113006</v>
      </c>
      <c r="J255" s="10">
        <v>107934</v>
      </c>
      <c r="K255" s="10">
        <v>99891.25</v>
      </c>
      <c r="L255" s="75">
        <f t="shared" si="18"/>
        <v>0.9254845553764337</v>
      </c>
      <c r="M255" s="10">
        <v>106356</v>
      </c>
      <c r="N255" s="10">
        <v>106671.15504</v>
      </c>
      <c r="O255" s="75">
        <f t="shared" si="19"/>
        <v>1.0029632088457632</v>
      </c>
      <c r="P255" s="10">
        <v>106773</v>
      </c>
      <c r="Q255" s="10">
        <v>93970.513439999995</v>
      </c>
      <c r="R255" s="75">
        <f t="shared" si="15"/>
        <v>0.88009621758309675</v>
      </c>
      <c r="S255" s="78"/>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row>
    <row r="256" spans="1:63" ht="15.6" customHeight="1" x14ac:dyDescent="0.25">
      <c r="A256" s="19" t="s">
        <v>523</v>
      </c>
      <c r="B256" s="18" t="s">
        <v>463</v>
      </c>
      <c r="C256" s="18" t="s">
        <v>524</v>
      </c>
      <c r="D256" s="10">
        <v>90130.792200569151</v>
      </c>
      <c r="E256" s="10">
        <v>87307.92</v>
      </c>
      <c r="F256" s="75">
        <f t="shared" si="16"/>
        <v>0.96868026862243284</v>
      </c>
      <c r="G256" s="10">
        <v>92645.538659288082</v>
      </c>
      <c r="H256" s="10">
        <v>78404.850000000006</v>
      </c>
      <c r="I256" s="75">
        <f t="shared" si="17"/>
        <v>0.84628845743280279</v>
      </c>
      <c r="J256" s="10">
        <v>92495</v>
      </c>
      <c r="K256" s="10">
        <v>93835.09</v>
      </c>
      <c r="L256" s="75">
        <f t="shared" si="18"/>
        <v>1.0144882426077084</v>
      </c>
      <c r="M256" s="10">
        <v>90019</v>
      </c>
      <c r="N256" s="10">
        <v>85328.269</v>
      </c>
      <c r="O256" s="75">
        <f t="shared" si="19"/>
        <v>0.94789176729357139</v>
      </c>
      <c r="P256" s="10">
        <v>89373</v>
      </c>
      <c r="Q256" s="10">
        <v>70948.236000000004</v>
      </c>
      <c r="R256" s="75">
        <f t="shared" si="15"/>
        <v>0.79384418112852884</v>
      </c>
      <c r="S256" s="78"/>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row>
    <row r="257" spans="1:63" ht="15.6" customHeight="1" x14ac:dyDescent="0.25">
      <c r="A257" s="19" t="s">
        <v>525</v>
      </c>
      <c r="B257" s="18" t="s">
        <v>463</v>
      </c>
      <c r="C257" s="18" t="s">
        <v>526</v>
      </c>
      <c r="D257" s="10">
        <v>13075.966987990387</v>
      </c>
      <c r="E257" s="10">
        <v>9741.09</v>
      </c>
      <c r="F257" s="75">
        <f t="shared" si="16"/>
        <v>0.74496134847592521</v>
      </c>
      <c r="G257" s="10">
        <v>13421.358328594466</v>
      </c>
      <c r="H257" s="10">
        <v>9647.92</v>
      </c>
      <c r="I257" s="75">
        <f t="shared" si="17"/>
        <v>0.71884825393901586</v>
      </c>
      <c r="J257" s="10">
        <v>13390</v>
      </c>
      <c r="K257" s="10">
        <v>11197.03</v>
      </c>
      <c r="L257" s="75">
        <f t="shared" si="18"/>
        <v>0.83622330097087383</v>
      </c>
      <c r="M257" s="10">
        <v>12595</v>
      </c>
      <c r="N257" s="10">
        <v>12186.240000000002</v>
      </c>
      <c r="O257" s="75">
        <f t="shared" si="19"/>
        <v>0.96754585152838446</v>
      </c>
      <c r="P257" s="10">
        <v>12894</v>
      </c>
      <c r="Q257" s="10">
        <v>9907.4</v>
      </c>
      <c r="R257" s="75">
        <f t="shared" si="15"/>
        <v>0.76837288661392888</v>
      </c>
      <c r="S257" s="78"/>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row>
    <row r="258" spans="1:63" ht="15.6" customHeight="1" x14ac:dyDescent="0.25">
      <c r="A258" s="19" t="s">
        <v>527</v>
      </c>
      <c r="B258" s="18" t="s">
        <v>463</v>
      </c>
      <c r="C258" s="18" t="s">
        <v>528</v>
      </c>
      <c r="D258" s="10">
        <v>6211.6079679614022</v>
      </c>
      <c r="E258" s="10">
        <v>6884.3600000000006</v>
      </c>
      <c r="F258" s="75">
        <f t="shared" si="16"/>
        <v>1.1083056167595506</v>
      </c>
      <c r="G258" s="10">
        <v>6377.3103143999142</v>
      </c>
      <c r="H258" s="10">
        <v>7276.3499999999995</v>
      </c>
      <c r="I258" s="75">
        <f t="shared" si="17"/>
        <v>1.140974743469839</v>
      </c>
      <c r="J258" s="10">
        <v>6330</v>
      </c>
      <c r="K258" s="10">
        <v>6117.84</v>
      </c>
      <c r="L258" s="75">
        <f t="shared" si="18"/>
        <v>0.96648341232227486</v>
      </c>
      <c r="M258" s="10">
        <v>6128</v>
      </c>
      <c r="N258" s="10">
        <v>8052.9136600000002</v>
      </c>
      <c r="O258" s="75">
        <f t="shared" si="19"/>
        <v>1.3141177643603132</v>
      </c>
      <c r="P258" s="10">
        <v>6102</v>
      </c>
      <c r="Q258" s="10">
        <v>6351.4388199999994</v>
      </c>
      <c r="R258" s="75">
        <f t="shared" si="15"/>
        <v>1.0408782071451983</v>
      </c>
      <c r="S258" s="78"/>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row>
    <row r="259" spans="1:63" ht="15.6" customHeight="1" x14ac:dyDescent="0.25">
      <c r="A259" s="19" t="s">
        <v>529</v>
      </c>
      <c r="B259" s="18" t="s">
        <v>463</v>
      </c>
      <c r="C259" s="18" t="s">
        <v>530</v>
      </c>
      <c r="D259" s="10">
        <v>31645.546563286145</v>
      </c>
      <c r="E259" s="10">
        <v>21528.81</v>
      </c>
      <c r="F259" s="75">
        <f t="shared" si="16"/>
        <v>0.68031089167462311</v>
      </c>
      <c r="G259" s="10">
        <v>32486.881200681491</v>
      </c>
      <c r="H259" s="10">
        <v>21178.62</v>
      </c>
      <c r="I259" s="75">
        <f t="shared" si="17"/>
        <v>0.65191299433063843</v>
      </c>
      <c r="J259" s="10">
        <v>32412</v>
      </c>
      <c r="K259" s="10">
        <v>23182.74</v>
      </c>
      <c r="L259" s="75">
        <f t="shared" si="18"/>
        <v>0.715251758607923</v>
      </c>
      <c r="M259" s="10">
        <v>30803</v>
      </c>
      <c r="N259" s="10">
        <v>21631.16</v>
      </c>
      <c r="O259" s="75">
        <f t="shared" si="19"/>
        <v>0.70224198941661531</v>
      </c>
      <c r="P259" s="10">
        <v>31718</v>
      </c>
      <c r="Q259" s="10">
        <v>18274.89</v>
      </c>
      <c r="R259" s="75">
        <f t="shared" si="15"/>
        <v>0.57616779115959393</v>
      </c>
      <c r="S259" s="78"/>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row>
    <row r="260" spans="1:63" ht="15.75" customHeight="1" x14ac:dyDescent="0.25">
      <c r="A260" s="19" t="s">
        <v>531</v>
      </c>
      <c r="B260" s="18" t="s">
        <v>463</v>
      </c>
      <c r="C260" s="18" t="s">
        <v>532</v>
      </c>
      <c r="D260" s="10">
        <v>13850.882927084534</v>
      </c>
      <c r="E260" s="10">
        <v>11819.220000000001</v>
      </c>
      <c r="F260" s="75">
        <f t="shared" si="16"/>
        <v>0.85331888676123713</v>
      </c>
      <c r="G260" s="10">
        <v>14220.574110300426</v>
      </c>
      <c r="H260" s="10">
        <v>12270.939999999999</v>
      </c>
      <c r="I260" s="75">
        <f t="shared" si="17"/>
        <v>0.86290046413187749</v>
      </c>
      <c r="J260" s="10">
        <v>14096</v>
      </c>
      <c r="K260" s="10">
        <v>12268.66</v>
      </c>
      <c r="L260" s="75">
        <f t="shared" si="18"/>
        <v>0.87036464245175937</v>
      </c>
      <c r="M260" s="10">
        <v>13659</v>
      </c>
      <c r="N260" s="10">
        <v>13198.59</v>
      </c>
      <c r="O260" s="75">
        <f t="shared" si="19"/>
        <v>0.9662925543597628</v>
      </c>
      <c r="P260" s="10">
        <v>13602</v>
      </c>
      <c r="Q260" s="10">
        <v>11968.079999999998</v>
      </c>
      <c r="R260" s="75">
        <f t="shared" si="15"/>
        <v>0.87987648875165403</v>
      </c>
      <c r="S260" s="78"/>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row>
    <row r="261" spans="1:63" ht="15.6" customHeight="1" x14ac:dyDescent="0.25">
      <c r="A261" s="19" t="s">
        <v>533</v>
      </c>
      <c r="B261" s="18" t="s">
        <v>463</v>
      </c>
      <c r="C261" s="18" t="s">
        <v>534</v>
      </c>
      <c r="D261" s="10">
        <v>8365.2248982403835</v>
      </c>
      <c r="E261" s="10">
        <v>6931</v>
      </c>
      <c r="F261" s="75">
        <f t="shared" si="16"/>
        <v>0.82854915251088213</v>
      </c>
      <c r="G261" s="10">
        <v>8586.3281915637781</v>
      </c>
      <c r="H261" s="10">
        <v>7153.47</v>
      </c>
      <c r="I261" s="75">
        <f t="shared" si="17"/>
        <v>0.83312329093458282</v>
      </c>
      <c r="J261" s="10">
        <v>8561</v>
      </c>
      <c r="K261" s="10">
        <v>7382.38</v>
      </c>
      <c r="L261" s="75">
        <f t="shared" si="18"/>
        <v>0.86232683097768958</v>
      </c>
      <c r="M261" s="10">
        <v>8086</v>
      </c>
      <c r="N261" s="10">
        <v>7534.7800000000007</v>
      </c>
      <c r="O261" s="75">
        <f t="shared" si="19"/>
        <v>0.93183032401681931</v>
      </c>
      <c r="P261" s="10">
        <v>8244</v>
      </c>
      <c r="Q261" s="10">
        <v>6030.8200000000006</v>
      </c>
      <c r="R261" s="75">
        <f t="shared" si="15"/>
        <v>0.73154051431344014</v>
      </c>
      <c r="S261" s="78"/>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row>
    <row r="262" spans="1:63" ht="15.6" customHeight="1" x14ac:dyDescent="0.25">
      <c r="A262" s="19" t="s">
        <v>535</v>
      </c>
      <c r="B262" s="18" t="s">
        <v>463</v>
      </c>
      <c r="C262" s="18" t="s">
        <v>536</v>
      </c>
      <c r="D262" s="10">
        <v>4523.5061390868832</v>
      </c>
      <c r="E262" s="10">
        <v>4533.8600000000006</v>
      </c>
      <c r="F262" s="75">
        <f t="shared" si="16"/>
        <v>1.002288901704731</v>
      </c>
      <c r="G262" s="10">
        <v>4643.1139414982736</v>
      </c>
      <c r="H262" s="10">
        <v>4033.9</v>
      </c>
      <c r="I262" s="75">
        <f t="shared" si="17"/>
        <v>0.86879194670340398</v>
      </c>
      <c r="J262" s="10">
        <v>4625</v>
      </c>
      <c r="K262" s="10">
        <v>4938.12</v>
      </c>
      <c r="L262" s="75">
        <f t="shared" si="18"/>
        <v>1.0677016216216215</v>
      </c>
      <c r="M262" s="10">
        <v>4381</v>
      </c>
      <c r="N262" s="10">
        <v>4967.1499999999996</v>
      </c>
      <c r="O262" s="75">
        <f t="shared" si="19"/>
        <v>1.1337936544167997</v>
      </c>
      <c r="P262" s="10">
        <v>4458</v>
      </c>
      <c r="Q262" s="10">
        <v>4614.1899999999996</v>
      </c>
      <c r="R262" s="75">
        <f t="shared" si="15"/>
        <v>1.0350358905338717</v>
      </c>
      <c r="S262" s="78"/>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row>
    <row r="263" spans="1:63" ht="15.6" customHeight="1" x14ac:dyDescent="0.25">
      <c r="A263" s="19" t="s">
        <v>537</v>
      </c>
      <c r="B263" s="18" t="s">
        <v>463</v>
      </c>
      <c r="C263" s="18" t="s">
        <v>538</v>
      </c>
      <c r="D263" s="10">
        <v>2283.7369859303526</v>
      </c>
      <c r="E263" s="10">
        <v>2045.2400000000002</v>
      </c>
      <c r="F263" s="75">
        <f t="shared" si="16"/>
        <v>0.89556722713706327</v>
      </c>
      <c r="G263" s="10">
        <v>2344.0119415957697</v>
      </c>
      <c r="H263" s="10">
        <v>2087.1999999999998</v>
      </c>
      <c r="I263" s="75">
        <f t="shared" si="17"/>
        <v>0.89043914963123605</v>
      </c>
      <c r="J263" s="10">
        <v>2340</v>
      </c>
      <c r="K263" s="10">
        <v>2376.4500000000003</v>
      </c>
      <c r="L263" s="75">
        <f t="shared" si="18"/>
        <v>1.0155769230769232</v>
      </c>
      <c r="M263" s="10">
        <v>2190</v>
      </c>
      <c r="N263" s="10">
        <v>2407.8000000000002</v>
      </c>
      <c r="O263" s="75">
        <f t="shared" si="19"/>
        <v>1.0994520547945206</v>
      </c>
      <c r="P263" s="10">
        <v>2256</v>
      </c>
      <c r="Q263" s="10">
        <v>2161.86</v>
      </c>
      <c r="R263" s="75">
        <f t="shared" ref="R263:R274" si="21">IFERROR(Q263/P263,"N/A")</f>
        <v>0.95827127659574474</v>
      </c>
      <c r="S263" s="78"/>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row>
    <row r="264" spans="1:63" ht="15.6" customHeight="1" x14ac:dyDescent="0.25">
      <c r="A264" s="19" t="s">
        <v>539</v>
      </c>
      <c r="B264" s="18" t="s">
        <v>463</v>
      </c>
      <c r="C264" s="18" t="s">
        <v>540</v>
      </c>
      <c r="D264" s="10">
        <v>28015.636089405001</v>
      </c>
      <c r="E264" s="10">
        <v>23623.690000000002</v>
      </c>
      <c r="F264" s="75">
        <f t="shared" ref="F264:F274" si="22">IFERROR(E264/D264,"N/A")</f>
        <v>0.84323232656973468</v>
      </c>
      <c r="G264" s="10">
        <v>26980.655190569123</v>
      </c>
      <c r="H264" s="10">
        <v>20315.21</v>
      </c>
      <c r="I264" s="75">
        <f t="shared" ref="I264:I274" si="23">IFERROR(H264/G264,"N/A")</f>
        <v>0.75295465793955296</v>
      </c>
      <c r="J264" s="10">
        <v>23680</v>
      </c>
      <c r="K264" s="10">
        <v>24489.774990000002</v>
      </c>
      <c r="L264" s="75">
        <f t="shared" ref="L264:L274" si="24">IFERROR(K264/J264,"N/A")</f>
        <v>1.0341965789695946</v>
      </c>
      <c r="M264" s="10">
        <v>24054</v>
      </c>
      <c r="N264" s="10">
        <v>25239.418130000002</v>
      </c>
      <c r="O264" s="75">
        <f t="shared" ref="O264:O274" si="25">IFERROR(N264/M264,"N/A")</f>
        <v>1.0492815386214351</v>
      </c>
      <c r="P264" s="10">
        <v>23953</v>
      </c>
      <c r="Q264" s="10">
        <v>20696.303929999998</v>
      </c>
      <c r="R264" s="75">
        <f t="shared" si="21"/>
        <v>0.86403807164029556</v>
      </c>
      <c r="S264" s="78"/>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row>
    <row r="265" spans="1:63" ht="15.6" customHeight="1" x14ac:dyDescent="0.25">
      <c r="A265" s="19" t="s">
        <v>541</v>
      </c>
      <c r="B265" s="18" t="s">
        <v>463</v>
      </c>
      <c r="C265" s="18" t="s">
        <v>542</v>
      </c>
      <c r="D265" s="10">
        <v>6188.2896593105907</v>
      </c>
      <c r="E265" s="10">
        <v>4822.96</v>
      </c>
      <c r="F265" s="75">
        <f t="shared" si="22"/>
        <v>0.77936881844947514</v>
      </c>
      <c r="G265" s="10">
        <v>6352.5304165074795</v>
      </c>
      <c r="H265" s="10">
        <v>5184.13</v>
      </c>
      <c r="I265" s="75">
        <f t="shared" si="23"/>
        <v>0.81607322753287226</v>
      </c>
      <c r="J265" s="10">
        <v>6338</v>
      </c>
      <c r="K265" s="10">
        <v>5741.9</v>
      </c>
      <c r="L265" s="75">
        <f t="shared" si="24"/>
        <v>0.9059482486588829</v>
      </c>
      <c r="M265" s="10">
        <v>6100</v>
      </c>
      <c r="N265" s="10">
        <v>5838.5146999999997</v>
      </c>
      <c r="O265" s="75">
        <f t="shared" si="25"/>
        <v>0.95713355737704908</v>
      </c>
      <c r="P265" s="10">
        <v>6074</v>
      </c>
      <c r="Q265" s="10">
        <v>4846.0956100000003</v>
      </c>
      <c r="R265" s="75">
        <f t="shared" si="21"/>
        <v>0.79784254362858087</v>
      </c>
      <c r="S265" s="78"/>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row>
    <row r="266" spans="1:63" ht="15.6" customHeight="1" x14ac:dyDescent="0.25">
      <c r="A266" s="19" t="s">
        <v>543</v>
      </c>
      <c r="B266" s="18" t="s">
        <v>463</v>
      </c>
      <c r="C266" s="18" t="s">
        <v>544</v>
      </c>
      <c r="D266" s="10">
        <v>56014.267712767949</v>
      </c>
      <c r="E266" s="10">
        <v>31526.940000000002</v>
      </c>
      <c r="F266" s="75">
        <f t="shared" si="22"/>
        <v>0.56283767131733331</v>
      </c>
      <c r="G266" s="10">
        <v>57551.338026752128</v>
      </c>
      <c r="H266" s="10">
        <v>43838.55</v>
      </c>
      <c r="I266" s="75">
        <f t="shared" si="23"/>
        <v>0.76172946630054228</v>
      </c>
      <c r="J266" s="10">
        <v>56414</v>
      </c>
      <c r="K266" s="10">
        <v>46830.41</v>
      </c>
      <c r="L266" s="75">
        <f t="shared" si="24"/>
        <v>0.83012036019427804</v>
      </c>
      <c r="M266" s="10">
        <v>55685</v>
      </c>
      <c r="N266" s="10">
        <v>47680.78</v>
      </c>
      <c r="O266" s="75">
        <f t="shared" si="25"/>
        <v>0.85625895663104967</v>
      </c>
      <c r="P266" s="10">
        <v>54371</v>
      </c>
      <c r="Q266" s="10">
        <v>42941.26</v>
      </c>
      <c r="R266" s="75">
        <f t="shared" si="21"/>
        <v>0.7897824207757812</v>
      </c>
      <c r="S266" s="78"/>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row>
    <row r="267" spans="1:63" ht="15.6" customHeight="1" x14ac:dyDescent="0.25">
      <c r="A267" s="19" t="s">
        <v>545</v>
      </c>
      <c r="B267" s="18" t="s">
        <v>463</v>
      </c>
      <c r="C267" s="18" t="s">
        <v>546</v>
      </c>
      <c r="D267" s="10">
        <v>14177.516807690768</v>
      </c>
      <c r="E267" s="10">
        <v>13660.11</v>
      </c>
      <c r="F267" s="75">
        <f t="shared" si="22"/>
        <v>0.96350511766559188</v>
      </c>
      <c r="G267" s="10">
        <v>14554.713136093511</v>
      </c>
      <c r="H267" s="10">
        <v>13087.94</v>
      </c>
      <c r="I267" s="75">
        <f t="shared" si="23"/>
        <v>0.89922349397212564</v>
      </c>
      <c r="J267" s="10">
        <v>14530</v>
      </c>
      <c r="K267" s="10">
        <v>15339.02</v>
      </c>
      <c r="L267" s="75">
        <f t="shared" si="24"/>
        <v>1.0556792842395044</v>
      </c>
      <c r="M267" s="10">
        <v>14066</v>
      </c>
      <c r="N267" s="10">
        <v>16030.997060000002</v>
      </c>
      <c r="O267" s="75">
        <f t="shared" si="25"/>
        <v>1.1396983548983366</v>
      </c>
      <c r="P267" s="10">
        <v>14008</v>
      </c>
      <c r="Q267" s="10">
        <v>13757.626130000001</v>
      </c>
      <c r="R267" s="75">
        <f t="shared" si="21"/>
        <v>0.98212636564820111</v>
      </c>
      <c r="S267" s="78"/>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row>
    <row r="268" spans="1:63" ht="15.6" customHeight="1" x14ac:dyDescent="0.25">
      <c r="A268" s="19" t="s">
        <v>547</v>
      </c>
      <c r="B268" s="18" t="s">
        <v>463</v>
      </c>
      <c r="C268" s="18" t="s">
        <v>548</v>
      </c>
      <c r="D268" s="10">
        <v>26765.819047575344</v>
      </c>
      <c r="E268" s="10">
        <v>14995.16</v>
      </c>
      <c r="F268" s="75">
        <f t="shared" si="22"/>
        <v>0.56023542464165232</v>
      </c>
      <c r="G268" s="10">
        <v>27502.659024198558</v>
      </c>
      <c r="H268" s="10">
        <v>18835.41</v>
      </c>
      <c r="I268" s="75">
        <f t="shared" si="23"/>
        <v>0.68485777987602692</v>
      </c>
      <c r="J268" s="10">
        <v>27321</v>
      </c>
      <c r="K268" s="10">
        <v>19319.150000000001</v>
      </c>
      <c r="L268" s="75">
        <f t="shared" si="24"/>
        <v>0.70711723582592145</v>
      </c>
      <c r="M268" s="10">
        <v>26956</v>
      </c>
      <c r="N268" s="10">
        <v>18958.349999999999</v>
      </c>
      <c r="O268" s="75">
        <f t="shared" si="25"/>
        <v>0.70330724143047929</v>
      </c>
      <c r="P268" s="10">
        <v>26843</v>
      </c>
      <c r="Q268" s="10">
        <v>14459.05</v>
      </c>
      <c r="R268" s="75">
        <f t="shared" si="21"/>
        <v>0.53865253511157474</v>
      </c>
      <c r="S268" s="78"/>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row>
    <row r="269" spans="1:63" ht="15.6" customHeight="1" x14ac:dyDescent="0.25">
      <c r="A269" s="19" t="s">
        <v>549</v>
      </c>
      <c r="B269" s="18" t="s">
        <v>463</v>
      </c>
      <c r="C269" s="18" t="s">
        <v>550</v>
      </c>
      <c r="D269" s="10">
        <v>9846.1769415099443</v>
      </c>
      <c r="E269" s="10">
        <v>11070.91</v>
      </c>
      <c r="F269" s="75">
        <f t="shared" si="22"/>
        <v>1.1243866594887983</v>
      </c>
      <c r="G269" s="10">
        <v>10108.186829965205</v>
      </c>
      <c r="H269" s="10">
        <v>11395.12</v>
      </c>
      <c r="I269" s="75">
        <f t="shared" si="23"/>
        <v>1.1273159263558274</v>
      </c>
      <c r="J269" s="10">
        <v>10060</v>
      </c>
      <c r="K269" s="10">
        <v>11528.08</v>
      </c>
      <c r="L269" s="75">
        <f t="shared" si="24"/>
        <v>1.1459324055666005</v>
      </c>
      <c r="M269" s="10">
        <v>9739</v>
      </c>
      <c r="N269" s="10">
        <v>12369.11</v>
      </c>
      <c r="O269" s="75">
        <f t="shared" si="25"/>
        <v>1.2700595543690318</v>
      </c>
      <c r="P269" s="10">
        <v>9699</v>
      </c>
      <c r="Q269" s="10">
        <v>11025.778129999999</v>
      </c>
      <c r="R269" s="75">
        <f t="shared" si="21"/>
        <v>1.1367953531291886</v>
      </c>
      <c r="S269" s="78"/>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row>
    <row r="270" spans="1:63" ht="15.6" customHeight="1" x14ac:dyDescent="0.25">
      <c r="A270" s="19" t="s">
        <v>551</v>
      </c>
      <c r="B270" s="18" t="s">
        <v>463</v>
      </c>
      <c r="C270" s="18" t="s">
        <v>552</v>
      </c>
      <c r="D270" s="10">
        <v>8159.640534883064</v>
      </c>
      <c r="E270" s="10">
        <v>1460.1599999999999</v>
      </c>
      <c r="F270" s="75">
        <f t="shared" si="22"/>
        <v>0.17894905955203644</v>
      </c>
      <c r="G270" s="10">
        <v>8374.9818793754766</v>
      </c>
      <c r="H270" s="10">
        <v>1062.97</v>
      </c>
      <c r="I270" s="75">
        <f t="shared" si="23"/>
        <v>0.12692206566054873</v>
      </c>
      <c r="J270" s="10">
        <v>7489</v>
      </c>
      <c r="K270" s="10">
        <v>749.1</v>
      </c>
      <c r="L270" s="75">
        <f t="shared" si="24"/>
        <v>0.10002670583522499</v>
      </c>
      <c r="M270" s="10">
        <v>7838</v>
      </c>
      <c r="N270" s="10">
        <v>52.2</v>
      </c>
      <c r="O270" s="75">
        <f t="shared" si="25"/>
        <v>6.6598622097473852E-3</v>
      </c>
      <c r="P270" s="10">
        <v>8083</v>
      </c>
      <c r="Q270" s="10">
        <v>175</v>
      </c>
      <c r="R270" s="75">
        <f t="shared" si="21"/>
        <v>2.1650377335147842E-2</v>
      </c>
      <c r="S270" s="78"/>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row>
    <row r="271" spans="1:63" ht="15.6" customHeight="1" x14ac:dyDescent="0.25">
      <c r="A271" s="19" t="s">
        <v>553</v>
      </c>
      <c r="B271" s="18" t="s">
        <v>463</v>
      </c>
      <c r="C271" s="18" t="s">
        <v>554</v>
      </c>
      <c r="D271" s="10">
        <v>28363.451321624627</v>
      </c>
      <c r="E271" s="10">
        <v>21090.54</v>
      </c>
      <c r="F271" s="75">
        <f t="shared" si="22"/>
        <v>0.74358158183381329</v>
      </c>
      <c r="G271" s="10">
        <v>25997.014406653019</v>
      </c>
      <c r="H271" s="10">
        <v>19378.64</v>
      </c>
      <c r="I271" s="75">
        <f t="shared" si="23"/>
        <v>0.74541790441292832</v>
      </c>
      <c r="J271" s="10">
        <v>24475</v>
      </c>
      <c r="K271" s="10">
        <v>20478.84</v>
      </c>
      <c r="L271" s="75">
        <f t="shared" si="24"/>
        <v>0.83672482124616954</v>
      </c>
      <c r="M271" s="10">
        <v>24731</v>
      </c>
      <c r="N271" s="10">
        <v>19933.758030000001</v>
      </c>
      <c r="O271" s="75">
        <f t="shared" si="25"/>
        <v>0.80602313007965709</v>
      </c>
      <c r="P271" s="10">
        <v>25021</v>
      </c>
      <c r="Q271" s="10">
        <v>16469.637450000002</v>
      </c>
      <c r="R271" s="75">
        <f t="shared" si="21"/>
        <v>0.65823258263059037</v>
      </c>
      <c r="S271" s="78"/>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row>
    <row r="272" spans="1:63" ht="15.6" customHeight="1" x14ac:dyDescent="0.25">
      <c r="A272" s="19" t="s">
        <v>555</v>
      </c>
      <c r="B272" s="18" t="s">
        <v>463</v>
      </c>
      <c r="C272" s="18" t="s">
        <v>556</v>
      </c>
      <c r="D272" s="10">
        <v>514.64227252510909</v>
      </c>
      <c r="E272" s="10">
        <v>428.22</v>
      </c>
      <c r="F272" s="75">
        <f t="shared" si="22"/>
        <v>0.83207311731102973</v>
      </c>
      <c r="G272" s="10">
        <v>528.15043044907441</v>
      </c>
      <c r="H272" s="10">
        <v>563.82000000000005</v>
      </c>
      <c r="I272" s="75">
        <f t="shared" si="23"/>
        <v>1.0675367612984743</v>
      </c>
      <c r="J272" s="10">
        <v>529</v>
      </c>
      <c r="K272" s="10">
        <v>552.29</v>
      </c>
      <c r="L272" s="75">
        <f t="shared" si="24"/>
        <v>1.0440264650283553</v>
      </c>
      <c r="M272" s="10">
        <v>480</v>
      </c>
      <c r="N272" s="10">
        <v>544.73</v>
      </c>
      <c r="O272" s="75">
        <f t="shared" si="25"/>
        <v>1.1348541666666667</v>
      </c>
      <c r="P272" s="10">
        <v>512</v>
      </c>
      <c r="Q272" s="10">
        <v>477.94</v>
      </c>
      <c r="R272" s="75">
        <f t="shared" si="21"/>
        <v>0.9334765625</v>
      </c>
      <c r="S272" s="78"/>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row>
    <row r="273" spans="1:63" ht="15.6" customHeight="1" x14ac:dyDescent="0.25">
      <c r="A273" s="19" t="s">
        <v>557</v>
      </c>
      <c r="B273" s="18" t="s">
        <v>463</v>
      </c>
      <c r="C273" s="18" t="s">
        <v>558</v>
      </c>
      <c r="D273" s="10">
        <v>38078.447910394148</v>
      </c>
      <c r="E273" s="10">
        <v>35853.06</v>
      </c>
      <c r="F273" s="75">
        <f t="shared" si="22"/>
        <v>0.94155780940360512</v>
      </c>
      <c r="G273" s="10">
        <v>39142.131803672892</v>
      </c>
      <c r="H273" s="10">
        <v>35859.11</v>
      </c>
      <c r="I273" s="75">
        <f t="shared" si="23"/>
        <v>0.91612562595875702</v>
      </c>
      <c r="J273" s="10">
        <v>39862</v>
      </c>
      <c r="K273" s="10">
        <v>32708.159999999996</v>
      </c>
      <c r="L273" s="75">
        <f t="shared" si="24"/>
        <v>0.82053484521599507</v>
      </c>
      <c r="M273" s="10">
        <v>38522</v>
      </c>
      <c r="N273" s="10">
        <v>36164.71</v>
      </c>
      <c r="O273" s="75">
        <f t="shared" si="25"/>
        <v>0.93880665593686718</v>
      </c>
      <c r="P273" s="10">
        <v>38770</v>
      </c>
      <c r="Q273" s="10">
        <v>34892.374000000003</v>
      </c>
      <c r="R273" s="75">
        <f t="shared" si="21"/>
        <v>0.89998385349497045</v>
      </c>
      <c r="S273" s="78"/>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row>
    <row r="274" spans="1:63" ht="15.6" customHeight="1" thickBot="1" x14ac:dyDescent="0.3">
      <c r="A274" s="21" t="s">
        <v>559</v>
      </c>
      <c r="B274" s="22" t="s">
        <v>560</v>
      </c>
      <c r="C274" s="22" t="s">
        <v>561</v>
      </c>
      <c r="D274" s="23">
        <v>28480.29</v>
      </c>
      <c r="E274" s="23">
        <v>0</v>
      </c>
      <c r="F274" s="75">
        <f t="shared" si="22"/>
        <v>0</v>
      </c>
      <c r="G274" s="23">
        <v>35137</v>
      </c>
      <c r="H274" s="23">
        <v>0</v>
      </c>
      <c r="I274" s="75">
        <f t="shared" si="23"/>
        <v>0</v>
      </c>
      <c r="J274" s="23">
        <v>114281</v>
      </c>
      <c r="K274" s="23">
        <v>73426.23</v>
      </c>
      <c r="L274" s="75">
        <f t="shared" si="24"/>
        <v>0.6425060158731547</v>
      </c>
      <c r="M274" s="10">
        <v>113671</v>
      </c>
      <c r="N274" s="10">
        <v>102454.41</v>
      </c>
      <c r="O274" s="75">
        <f t="shared" si="25"/>
        <v>0.90132408441906908</v>
      </c>
      <c r="P274" s="10">
        <v>114238</v>
      </c>
      <c r="Q274" s="10">
        <v>79747.66</v>
      </c>
      <c r="R274" s="75">
        <f t="shared" si="21"/>
        <v>0.69808347485075017</v>
      </c>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row>
    <row r="275" spans="1:63" ht="15.75" thickBot="1" x14ac:dyDescent="0.3">
      <c r="A275" s="48" t="s">
        <v>623</v>
      </c>
      <c r="B275" s="49"/>
      <c r="C275" s="50"/>
      <c r="D275" s="45">
        <f>SUM(D5:D274)</f>
        <v>7609844.1154230935</v>
      </c>
      <c r="E275" s="43">
        <f>SUM(E5:E274)</f>
        <v>5682268.8616200015</v>
      </c>
      <c r="F275" s="46">
        <f>E275/D275</f>
        <v>0.74669977143205613</v>
      </c>
      <c r="G275" s="43">
        <f>SUM(G5:G274)</f>
        <v>11111235.423660327</v>
      </c>
      <c r="H275" s="43">
        <f>SUM(H5:H274)</f>
        <v>8446757.1501454748</v>
      </c>
      <c r="I275" s="44">
        <f>H275/G275</f>
        <v>0.76019963830114723</v>
      </c>
      <c r="J275" s="45">
        <f>SUM(J5:J274)</f>
        <v>10695007.941891529</v>
      </c>
      <c r="K275" s="43">
        <f>SUM(K5:K274)</f>
        <v>9017213.3909387644</v>
      </c>
      <c r="L275" s="44">
        <f>K275/J275</f>
        <v>0.84312358063980752</v>
      </c>
      <c r="M275" s="45">
        <f>SUM(M5:M274)</f>
        <v>12477398.750810977</v>
      </c>
      <c r="N275" s="43">
        <f>SUM(N5:N274)</f>
        <v>10235547.980309792</v>
      </c>
      <c r="O275" s="44">
        <f>N275/M275</f>
        <v>0.8203270717499932</v>
      </c>
      <c r="P275" s="45">
        <f>SUM(P5:P274)</f>
        <v>11923099</v>
      </c>
      <c r="Q275" s="43">
        <f>SUM(Q5:Q274)</f>
        <v>9457084.4053035527</v>
      </c>
      <c r="R275" s="44">
        <f>Q275/P275</f>
        <v>0.79317335243996157</v>
      </c>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row>
    <row r="276" spans="1:63" x14ac:dyDescent="0.25">
      <c r="A276" s="26"/>
      <c r="B276" s="26"/>
      <c r="C276" s="42"/>
      <c r="D276" s="73"/>
      <c r="E276" s="73"/>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row>
    <row r="277" spans="1:63" x14ac:dyDescent="0.25">
      <c r="A277" s="26"/>
      <c r="B277" s="26"/>
      <c r="C277" s="42"/>
      <c r="D277" s="72"/>
      <c r="E277" s="72"/>
      <c r="F277" s="72"/>
      <c r="G277" s="72"/>
      <c r="H277" s="72"/>
      <c r="I277" s="72"/>
      <c r="J277" s="72"/>
      <c r="K277" s="72"/>
      <c r="L277" s="71"/>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row>
    <row r="278" spans="1:63" x14ac:dyDescent="0.25">
      <c r="A278" s="26"/>
      <c r="B278" s="26"/>
      <c r="C278" s="74"/>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row>
    <row r="279" spans="1:63" x14ac:dyDescent="0.25">
      <c r="A279" s="26"/>
      <c r="B279" s="26"/>
      <c r="C279" s="74"/>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row>
    <row r="280" spans="1:63" x14ac:dyDescent="0.25">
      <c r="A280" s="26"/>
      <c r="B280" s="26"/>
      <c r="C280" s="74"/>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row>
    <row r="281" spans="1:63" x14ac:dyDescent="0.25">
      <c r="A281" s="26"/>
      <c r="B281" s="26"/>
      <c r="C281" s="74"/>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row>
    <row r="282" spans="1:63" x14ac:dyDescent="0.25">
      <c r="A282" s="26"/>
      <c r="B282" s="26"/>
      <c r="C282" s="74"/>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row>
    <row r="283" spans="1:63" x14ac:dyDescent="0.25">
      <c r="A283" s="26"/>
      <c r="B283" s="26"/>
      <c r="C283" s="74"/>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row>
    <row r="284" spans="1:63" x14ac:dyDescent="0.25">
      <c r="A284" s="26"/>
      <c r="B284" s="26"/>
      <c r="C284" s="74"/>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row>
    <row r="285" spans="1:63" x14ac:dyDescent="0.25">
      <c r="A285" s="26"/>
      <c r="B285" s="26"/>
      <c r="C285" s="74"/>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row>
    <row r="286" spans="1:63" x14ac:dyDescent="0.25">
      <c r="A286" s="26"/>
      <c r="B286" s="26"/>
      <c r="C286" s="74"/>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row>
    <row r="287" spans="1:63" x14ac:dyDescent="0.25">
      <c r="A287" s="26"/>
      <c r="B287" s="26"/>
      <c r="C287" s="74"/>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row>
    <row r="288" spans="1:63" x14ac:dyDescent="0.25">
      <c r="A288" s="26"/>
      <c r="B288" s="26"/>
      <c r="C288" s="74"/>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row>
    <row r="289" spans="1:63" x14ac:dyDescent="0.25">
      <c r="A289" s="26"/>
      <c r="B289" s="26"/>
      <c r="C289" s="74"/>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row>
    <row r="290" spans="1:63" x14ac:dyDescent="0.25">
      <c r="A290" s="26"/>
      <c r="B290" s="26"/>
      <c r="C290" s="74"/>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row>
    <row r="291" spans="1:63" x14ac:dyDescent="0.25">
      <c r="A291" s="26"/>
      <c r="B291" s="26"/>
      <c r="C291" s="74"/>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row>
    <row r="292" spans="1:63" x14ac:dyDescent="0.25">
      <c r="A292" s="26"/>
      <c r="B292" s="26"/>
      <c r="C292" s="74"/>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row>
    <row r="293" spans="1:63" x14ac:dyDescent="0.25">
      <c r="A293" s="26"/>
      <c r="B293" s="26"/>
      <c r="C293" s="74"/>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row>
    <row r="294" spans="1:63" x14ac:dyDescent="0.25">
      <c r="A294" s="26"/>
      <c r="B294" s="26"/>
      <c r="C294" s="74"/>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row>
    <row r="295" spans="1:63" x14ac:dyDescent="0.25">
      <c r="A295" s="26"/>
      <c r="B295" s="26"/>
      <c r="C295" s="74"/>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row>
    <row r="296" spans="1:63" x14ac:dyDescent="0.25">
      <c r="A296" s="26"/>
      <c r="B296" s="26"/>
      <c r="C296" s="74"/>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row>
    <row r="297" spans="1:63" x14ac:dyDescent="0.25">
      <c r="A297" s="26"/>
      <c r="B297" s="26"/>
      <c r="C297" s="74"/>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row>
    <row r="298" spans="1:63" x14ac:dyDescent="0.25">
      <c r="A298" s="26"/>
      <c r="B298" s="26"/>
      <c r="C298" s="74"/>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row>
    <row r="299" spans="1:63" x14ac:dyDescent="0.25">
      <c r="A299" s="26"/>
      <c r="B299" s="26"/>
      <c r="C299" s="74"/>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row>
    <row r="300" spans="1:63" x14ac:dyDescent="0.25">
      <c r="A300" s="26"/>
      <c r="B300" s="26"/>
      <c r="C300" s="74"/>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row>
    <row r="301" spans="1:63" x14ac:dyDescent="0.25">
      <c r="A301" s="26"/>
      <c r="B301" s="26"/>
      <c r="C301" s="74"/>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row>
    <row r="302" spans="1:63" x14ac:dyDescent="0.25">
      <c r="A302" s="26"/>
      <c r="B302" s="26"/>
      <c r="C302" s="74"/>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row>
    <row r="303" spans="1:63" x14ac:dyDescent="0.25">
      <c r="A303" s="26"/>
      <c r="B303" s="26"/>
      <c r="C303" s="74"/>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row>
    <row r="304" spans="1:63" x14ac:dyDescent="0.25">
      <c r="A304" s="26"/>
      <c r="B304" s="26"/>
      <c r="C304" s="74"/>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row>
    <row r="305" spans="1:63" x14ac:dyDescent="0.25">
      <c r="A305" s="26"/>
      <c r="B305" s="26"/>
      <c r="C305" s="74"/>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row>
    <row r="306" spans="1:63" x14ac:dyDescent="0.25">
      <c r="A306" s="26"/>
      <c r="B306" s="26"/>
      <c r="C306" s="74"/>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row>
    <row r="307" spans="1:63" x14ac:dyDescent="0.25">
      <c r="A307" s="26"/>
      <c r="B307" s="26"/>
      <c r="C307" s="74"/>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row>
    <row r="308" spans="1:63" x14ac:dyDescent="0.25">
      <c r="A308" s="26"/>
      <c r="B308" s="26"/>
      <c r="C308" s="74"/>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row>
    <row r="309" spans="1:63" x14ac:dyDescent="0.25">
      <c r="A309" s="26"/>
      <c r="B309" s="26"/>
      <c r="C309" s="74"/>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row>
    <row r="310" spans="1:63" x14ac:dyDescent="0.25">
      <c r="A310" s="26"/>
      <c r="B310" s="26"/>
      <c r="C310" s="74"/>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row>
    <row r="311" spans="1:63" x14ac:dyDescent="0.25">
      <c r="A311" s="26"/>
      <c r="B311" s="26"/>
      <c r="C311" s="74"/>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row>
    <row r="312" spans="1:63" x14ac:dyDescent="0.25">
      <c r="A312" s="26"/>
      <c r="B312" s="26"/>
      <c r="C312" s="74"/>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row>
    <row r="313" spans="1:63" x14ac:dyDescent="0.25">
      <c r="A313" s="26"/>
      <c r="B313" s="26"/>
      <c r="C313" s="74"/>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row>
    <row r="314" spans="1:63" x14ac:dyDescent="0.25">
      <c r="A314" s="26"/>
      <c r="B314" s="26"/>
      <c r="C314" s="74"/>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row>
    <row r="315" spans="1:63" x14ac:dyDescent="0.25">
      <c r="A315" s="26"/>
      <c r="B315" s="26"/>
      <c r="C315" s="74"/>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row>
    <row r="316" spans="1:63" x14ac:dyDescent="0.25">
      <c r="A316" s="26"/>
      <c r="B316" s="26"/>
      <c r="C316" s="74"/>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row>
    <row r="317" spans="1:63" x14ac:dyDescent="0.25">
      <c r="A317" s="26"/>
      <c r="B317" s="26"/>
      <c r="C317" s="74"/>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row>
    <row r="318" spans="1:63" x14ac:dyDescent="0.25">
      <c r="A318" s="26"/>
      <c r="B318" s="26"/>
      <c r="C318" s="74"/>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row>
    <row r="319" spans="1:63" x14ac:dyDescent="0.25">
      <c r="A319" s="26"/>
      <c r="B319" s="26"/>
      <c r="C319" s="74"/>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row>
    <row r="320" spans="1:63" x14ac:dyDescent="0.25">
      <c r="A320" s="26"/>
      <c r="B320" s="26"/>
      <c r="C320" s="74"/>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row>
    <row r="321" spans="1:63" x14ac:dyDescent="0.25">
      <c r="A321" s="26"/>
      <c r="B321" s="26"/>
      <c r="C321" s="74"/>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row>
    <row r="322" spans="1:63" x14ac:dyDescent="0.25">
      <c r="A322" s="26"/>
      <c r="B322" s="26"/>
      <c r="C322" s="74"/>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row>
    <row r="323" spans="1:63" x14ac:dyDescent="0.25">
      <c r="A323" s="26"/>
      <c r="B323" s="26"/>
      <c r="C323" s="74"/>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row>
    <row r="324" spans="1:63" x14ac:dyDescent="0.25">
      <c r="A324" s="26"/>
      <c r="B324" s="26"/>
      <c r="C324" s="74"/>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row>
    <row r="325" spans="1:63" x14ac:dyDescent="0.25">
      <c r="A325" s="26"/>
      <c r="B325" s="26"/>
      <c r="C325" s="74"/>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row>
    <row r="326" spans="1:63" x14ac:dyDescent="0.25">
      <c r="A326" s="26"/>
      <c r="B326" s="26"/>
      <c r="C326" s="74"/>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row>
    <row r="327" spans="1:63" x14ac:dyDescent="0.25">
      <c r="A327" s="26"/>
      <c r="B327" s="26"/>
      <c r="C327" s="74"/>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row>
    <row r="328" spans="1:63" x14ac:dyDescent="0.25">
      <c r="A328" s="26"/>
      <c r="B328" s="26"/>
      <c r="C328" s="74"/>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row>
    <row r="329" spans="1:63" x14ac:dyDescent="0.25">
      <c r="A329" s="26"/>
      <c r="B329" s="26"/>
      <c r="C329" s="74"/>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row>
    <row r="330" spans="1:63" x14ac:dyDescent="0.25">
      <c r="A330" s="26"/>
      <c r="B330" s="26"/>
      <c r="C330" s="74"/>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row>
    <row r="331" spans="1:63" x14ac:dyDescent="0.25">
      <c r="A331" s="26"/>
      <c r="B331" s="26"/>
      <c r="C331" s="74"/>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row>
    <row r="332" spans="1:63" x14ac:dyDescent="0.25">
      <c r="A332" s="26"/>
      <c r="B332" s="26"/>
      <c r="C332" s="74"/>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row>
    <row r="333" spans="1:63" x14ac:dyDescent="0.25">
      <c r="A333" s="26"/>
      <c r="B333" s="26"/>
      <c r="C333" s="74"/>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row>
    <row r="334" spans="1:63" x14ac:dyDescent="0.25">
      <c r="A334" s="26"/>
      <c r="B334" s="26"/>
      <c r="C334" s="74"/>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row>
    <row r="335" spans="1:63" x14ac:dyDescent="0.25">
      <c r="A335" s="26"/>
      <c r="B335" s="26"/>
      <c r="C335" s="74"/>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row>
    <row r="336" spans="1:63" x14ac:dyDescent="0.25">
      <c r="A336" s="26"/>
      <c r="B336" s="26"/>
      <c r="C336" s="74"/>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row>
    <row r="337" spans="1:63" x14ac:dyDescent="0.25">
      <c r="A337" s="26"/>
      <c r="B337" s="26"/>
      <c r="C337" s="74"/>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row>
    <row r="338" spans="1:63" x14ac:dyDescent="0.25">
      <c r="A338" s="26"/>
      <c r="B338" s="26"/>
      <c r="C338" s="74"/>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row>
    <row r="339" spans="1:63" x14ac:dyDescent="0.25">
      <c r="A339" s="26"/>
      <c r="B339" s="26"/>
      <c r="C339" s="74"/>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row>
    <row r="340" spans="1:63" x14ac:dyDescent="0.25">
      <c r="A340" s="26"/>
      <c r="B340" s="26"/>
      <c r="C340" s="74"/>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row>
    <row r="341" spans="1:63" x14ac:dyDescent="0.25">
      <c r="A341" s="26"/>
      <c r="B341" s="26"/>
      <c r="C341" s="74"/>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row>
    <row r="342" spans="1:63" x14ac:dyDescent="0.25">
      <c r="A342" s="26"/>
      <c r="B342" s="26"/>
      <c r="C342" s="74"/>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row>
    <row r="343" spans="1:63" x14ac:dyDescent="0.25">
      <c r="A343" s="26"/>
      <c r="B343" s="26"/>
      <c r="C343" s="74"/>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row>
    <row r="344" spans="1:63" x14ac:dyDescent="0.25">
      <c r="A344" s="26"/>
      <c r="B344" s="26"/>
      <c r="C344" s="74"/>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row>
    <row r="345" spans="1:63" x14ac:dyDescent="0.25">
      <c r="A345" s="26"/>
      <c r="B345" s="26"/>
      <c r="C345" s="74"/>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row>
    <row r="346" spans="1:63" x14ac:dyDescent="0.25">
      <c r="A346" s="26"/>
      <c r="B346" s="26"/>
      <c r="C346" s="74"/>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row>
    <row r="347" spans="1:63" x14ac:dyDescent="0.25">
      <c r="A347" s="26"/>
      <c r="B347" s="26"/>
      <c r="C347" s="74"/>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row>
    <row r="348" spans="1:63" x14ac:dyDescent="0.25">
      <c r="A348" s="26"/>
      <c r="B348" s="26"/>
      <c r="C348" s="74"/>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row>
    <row r="349" spans="1:63" x14ac:dyDescent="0.25">
      <c r="A349" s="26"/>
      <c r="B349" s="26"/>
      <c r="C349" s="74"/>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row>
    <row r="350" spans="1:63" x14ac:dyDescent="0.25">
      <c r="A350" s="26"/>
      <c r="B350" s="26"/>
      <c r="C350" s="74"/>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row>
    <row r="351" spans="1:63" x14ac:dyDescent="0.25">
      <c r="A351" s="26"/>
      <c r="B351" s="26"/>
      <c r="C351" s="74"/>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row>
    <row r="352" spans="1:63" x14ac:dyDescent="0.25">
      <c r="A352" s="26"/>
      <c r="B352" s="26"/>
      <c r="C352" s="74"/>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row>
    <row r="353" spans="1:63" x14ac:dyDescent="0.25">
      <c r="A353" s="26"/>
      <c r="B353" s="26"/>
      <c r="C353" s="74"/>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row>
    <row r="354" spans="1:63" x14ac:dyDescent="0.25">
      <c r="A354" s="26"/>
      <c r="B354" s="26"/>
      <c r="C354" s="74"/>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row>
    <row r="355" spans="1:63" x14ac:dyDescent="0.25">
      <c r="A355" s="26"/>
      <c r="B355" s="26"/>
      <c r="C355" s="74"/>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row>
    <row r="356" spans="1:63" x14ac:dyDescent="0.25">
      <c r="A356" s="26"/>
      <c r="B356" s="26"/>
      <c r="C356" s="74"/>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row>
    <row r="357" spans="1:63" x14ac:dyDescent="0.25">
      <c r="A357" s="26"/>
      <c r="B357" s="26"/>
      <c r="C357" s="74"/>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row>
    <row r="358" spans="1:63" x14ac:dyDescent="0.25">
      <c r="A358" s="26"/>
      <c r="B358" s="26"/>
      <c r="C358" s="74"/>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row>
    <row r="359" spans="1:63" x14ac:dyDescent="0.25">
      <c r="A359" s="26"/>
      <c r="B359" s="26"/>
      <c r="C359" s="74"/>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row>
    <row r="360" spans="1:63" x14ac:dyDescent="0.25">
      <c r="A360" s="26"/>
      <c r="B360" s="26"/>
      <c r="C360" s="74"/>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row>
    <row r="361" spans="1:63" x14ac:dyDescent="0.25">
      <c r="A361" s="26"/>
      <c r="B361" s="26"/>
      <c r="C361" s="74"/>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row>
    <row r="362" spans="1:63" x14ac:dyDescent="0.25">
      <c r="A362" s="26"/>
      <c r="B362" s="26"/>
      <c r="C362" s="74"/>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row>
    <row r="363" spans="1:63" x14ac:dyDescent="0.25">
      <c r="A363" s="26"/>
      <c r="B363" s="26"/>
      <c r="C363" s="74"/>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row>
    <row r="364" spans="1:63" x14ac:dyDescent="0.25">
      <c r="A364" s="26"/>
      <c r="B364" s="26"/>
      <c r="C364" s="74"/>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row>
    <row r="365" spans="1:63" x14ac:dyDescent="0.25">
      <c r="A365" s="26"/>
      <c r="B365" s="26"/>
      <c r="C365" s="74"/>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row>
    <row r="366" spans="1:63" x14ac:dyDescent="0.25">
      <c r="A366" s="26"/>
      <c r="B366" s="26"/>
      <c r="C366" s="74"/>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row>
    <row r="367" spans="1:63" x14ac:dyDescent="0.25">
      <c r="A367" s="26"/>
      <c r="B367" s="26"/>
      <c r="C367" s="74"/>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row>
    <row r="368" spans="1:63" x14ac:dyDescent="0.25">
      <c r="A368" s="26"/>
      <c r="B368" s="26"/>
      <c r="C368" s="74"/>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row>
    <row r="369" spans="1:63" x14ac:dyDescent="0.25">
      <c r="A369" s="26"/>
      <c r="B369" s="26"/>
      <c r="C369" s="74"/>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row>
    <row r="370" spans="1:63" x14ac:dyDescent="0.25">
      <c r="A370" s="26"/>
      <c r="B370" s="26"/>
      <c r="C370" s="74"/>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row>
    <row r="371" spans="1:63" x14ac:dyDescent="0.25">
      <c r="A371" s="26"/>
      <c r="B371" s="26"/>
      <c r="C371" s="74"/>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row>
    <row r="372" spans="1:63" x14ac:dyDescent="0.25">
      <c r="A372" s="26"/>
      <c r="B372" s="26"/>
      <c r="C372" s="74"/>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row>
    <row r="373" spans="1:63" x14ac:dyDescent="0.25">
      <c r="A373" s="26"/>
      <c r="B373" s="26"/>
      <c r="C373" s="74"/>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row>
    <row r="374" spans="1:63" x14ac:dyDescent="0.25">
      <c r="A374" s="26"/>
      <c r="B374" s="26"/>
      <c r="C374" s="74"/>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row>
    <row r="375" spans="1:63" x14ac:dyDescent="0.25">
      <c r="A375" s="26"/>
      <c r="B375" s="26"/>
      <c r="C375" s="74"/>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row>
    <row r="376" spans="1:63" x14ac:dyDescent="0.25">
      <c r="A376" s="26"/>
      <c r="B376" s="26"/>
      <c r="C376" s="74"/>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row>
    <row r="377" spans="1:63" x14ac:dyDescent="0.25">
      <c r="A377" s="26"/>
      <c r="B377" s="26"/>
      <c r="C377" s="74"/>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row>
    <row r="378" spans="1:63" x14ac:dyDescent="0.25">
      <c r="A378" s="26"/>
      <c r="B378" s="26"/>
      <c r="C378" s="74"/>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row>
    <row r="379" spans="1:63" x14ac:dyDescent="0.25">
      <c r="A379" s="26"/>
      <c r="B379" s="26"/>
      <c r="C379" s="74"/>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row>
    <row r="380" spans="1:63" x14ac:dyDescent="0.25">
      <c r="A380" s="26"/>
      <c r="B380" s="26"/>
      <c r="C380" s="74"/>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row>
    <row r="381" spans="1:63" x14ac:dyDescent="0.25">
      <c r="A381" s="26"/>
      <c r="B381" s="26"/>
      <c r="C381" s="74"/>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row>
    <row r="382" spans="1:63" x14ac:dyDescent="0.25">
      <c r="A382" s="26"/>
      <c r="B382" s="26"/>
      <c r="C382" s="74"/>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row>
    <row r="383" spans="1:63" x14ac:dyDescent="0.25">
      <c r="A383" s="26"/>
      <c r="B383" s="26"/>
      <c r="C383" s="74"/>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row>
    <row r="384" spans="1:63" x14ac:dyDescent="0.25">
      <c r="A384" s="26"/>
      <c r="B384" s="26"/>
      <c r="C384" s="74"/>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row>
    <row r="385" spans="1:63" x14ac:dyDescent="0.25">
      <c r="A385" s="26"/>
      <c r="B385" s="26"/>
      <c r="C385" s="74"/>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row>
    <row r="386" spans="1:63" x14ac:dyDescent="0.25">
      <c r="A386" s="26"/>
      <c r="B386" s="26"/>
      <c r="C386" s="74"/>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row>
    <row r="387" spans="1:63" x14ac:dyDescent="0.25">
      <c r="A387" s="26"/>
      <c r="B387" s="26"/>
      <c r="C387" s="74"/>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row>
    <row r="388" spans="1:63" x14ac:dyDescent="0.25">
      <c r="A388" s="26"/>
      <c r="B388" s="26"/>
      <c r="C388" s="74"/>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row>
    <row r="389" spans="1:63" x14ac:dyDescent="0.25">
      <c r="A389" s="26"/>
      <c r="B389" s="26"/>
      <c r="C389" s="74"/>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row>
    <row r="390" spans="1:63" x14ac:dyDescent="0.25">
      <c r="A390" s="26"/>
      <c r="B390" s="26"/>
      <c r="C390" s="74"/>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row>
    <row r="391" spans="1:63" x14ac:dyDescent="0.25">
      <c r="A391" s="26"/>
      <c r="B391" s="26"/>
      <c r="C391" s="74"/>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row>
    <row r="392" spans="1:63" x14ac:dyDescent="0.25">
      <c r="A392" s="26"/>
      <c r="B392" s="26"/>
      <c r="C392" s="74"/>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row>
    <row r="393" spans="1:63" x14ac:dyDescent="0.25">
      <c r="A393" s="26"/>
      <c r="B393" s="26"/>
      <c r="C393" s="74"/>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row>
    <row r="394" spans="1:63" x14ac:dyDescent="0.25">
      <c r="A394" s="26"/>
      <c r="B394" s="26"/>
      <c r="C394" s="74"/>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row>
    <row r="395" spans="1:63" x14ac:dyDescent="0.25">
      <c r="A395" s="26"/>
      <c r="B395" s="26"/>
      <c r="C395" s="74"/>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row>
    <row r="396" spans="1:63" x14ac:dyDescent="0.25">
      <c r="A396" s="26"/>
      <c r="B396" s="26"/>
      <c r="C396" s="74"/>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row>
    <row r="397" spans="1:63" x14ac:dyDescent="0.25">
      <c r="A397" s="26"/>
      <c r="B397" s="26"/>
      <c r="C397" s="74"/>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row>
    <row r="398" spans="1:63" x14ac:dyDescent="0.25">
      <c r="A398" s="26"/>
      <c r="B398" s="26"/>
      <c r="C398" s="74"/>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row>
    <row r="399" spans="1:63" x14ac:dyDescent="0.25">
      <c r="A399" s="26"/>
      <c r="B399" s="26"/>
      <c r="C399" s="74"/>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row>
    <row r="400" spans="1:63" x14ac:dyDescent="0.25">
      <c r="A400" s="26"/>
      <c r="B400" s="26"/>
      <c r="C400" s="74"/>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row>
    <row r="401" spans="1:63" x14ac:dyDescent="0.25">
      <c r="A401" s="26"/>
      <c r="B401" s="26"/>
      <c r="C401" s="74"/>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row>
    <row r="402" spans="1:63" x14ac:dyDescent="0.25">
      <c r="A402" s="26"/>
      <c r="B402" s="26"/>
      <c r="C402" s="74"/>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row>
    <row r="403" spans="1:63" x14ac:dyDescent="0.25">
      <c r="A403" s="26"/>
      <c r="B403" s="26"/>
      <c r="C403" s="74"/>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row>
    <row r="404" spans="1:63" x14ac:dyDescent="0.25">
      <c r="A404" s="26"/>
      <c r="B404" s="26"/>
      <c r="C404" s="74"/>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row>
    <row r="405" spans="1:63" x14ac:dyDescent="0.25">
      <c r="A405" s="26"/>
      <c r="B405" s="26"/>
      <c r="C405" s="74"/>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row>
    <row r="406" spans="1:63" x14ac:dyDescent="0.25">
      <c r="A406" s="26"/>
      <c r="B406" s="26"/>
      <c r="C406" s="74"/>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row>
    <row r="407" spans="1:63" x14ac:dyDescent="0.25">
      <c r="A407" s="26"/>
      <c r="B407" s="26"/>
      <c r="C407" s="74"/>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row>
    <row r="408" spans="1:63" x14ac:dyDescent="0.25">
      <c r="A408" s="26"/>
      <c r="B408" s="26"/>
      <c r="C408" s="74"/>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row>
    <row r="409" spans="1:63" x14ac:dyDescent="0.25">
      <c r="A409" s="26"/>
      <c r="B409" s="26"/>
      <c r="C409" s="74"/>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row>
    <row r="410" spans="1:63" x14ac:dyDescent="0.25">
      <c r="A410" s="26"/>
      <c r="B410" s="26"/>
      <c r="C410" s="74"/>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row>
    <row r="411" spans="1:63" x14ac:dyDescent="0.25">
      <c r="A411" s="26"/>
      <c r="B411" s="26"/>
      <c r="C411" s="74"/>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row>
    <row r="412" spans="1:63" x14ac:dyDescent="0.25">
      <c r="A412" s="26"/>
      <c r="B412" s="26"/>
      <c r="C412" s="74"/>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row>
    <row r="413" spans="1:63" x14ac:dyDescent="0.25">
      <c r="A413" s="26"/>
      <c r="B413" s="26"/>
      <c r="C413" s="74"/>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row>
    <row r="414" spans="1:63" x14ac:dyDescent="0.25">
      <c r="A414" s="26"/>
      <c r="B414" s="26"/>
      <c r="C414" s="74"/>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row>
    <row r="415" spans="1:63" x14ac:dyDescent="0.25">
      <c r="A415" s="26"/>
      <c r="B415" s="26"/>
      <c r="C415" s="74"/>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row>
    <row r="416" spans="1:63" x14ac:dyDescent="0.25">
      <c r="A416" s="26"/>
      <c r="B416" s="26"/>
      <c r="C416" s="74"/>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row>
    <row r="417" spans="1:63" x14ac:dyDescent="0.25">
      <c r="A417" s="26"/>
      <c r="B417" s="26"/>
      <c r="C417" s="74"/>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row>
    <row r="418" spans="1:63" x14ac:dyDescent="0.25">
      <c r="A418" s="26"/>
      <c r="B418" s="26"/>
      <c r="C418" s="74"/>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row>
    <row r="419" spans="1:63" x14ac:dyDescent="0.25">
      <c r="A419" s="26"/>
      <c r="B419" s="26"/>
      <c r="C419" s="74"/>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row>
    <row r="420" spans="1:63" x14ac:dyDescent="0.25">
      <c r="A420" s="26"/>
      <c r="B420" s="26"/>
      <c r="C420" s="74"/>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row>
    <row r="421" spans="1:63" x14ac:dyDescent="0.25">
      <c r="A421" s="26"/>
      <c r="B421" s="26"/>
      <c r="C421" s="74"/>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row>
    <row r="422" spans="1:63" x14ac:dyDescent="0.25">
      <c r="A422" s="26"/>
      <c r="B422" s="26"/>
      <c r="C422" s="74"/>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row>
    <row r="423" spans="1:63" x14ac:dyDescent="0.25">
      <c r="A423" s="26"/>
      <c r="B423" s="26"/>
      <c r="C423" s="74"/>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row>
    <row r="424" spans="1:63" x14ac:dyDescent="0.25">
      <c r="A424" s="26"/>
      <c r="B424" s="26"/>
      <c r="C424" s="74"/>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row>
    <row r="425" spans="1:63" x14ac:dyDescent="0.25">
      <c r="A425" s="26"/>
      <c r="B425" s="26"/>
      <c r="C425" s="74"/>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row>
    <row r="426" spans="1:63" x14ac:dyDescent="0.25">
      <c r="A426" s="26"/>
      <c r="B426" s="26"/>
      <c r="C426" s="74"/>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row>
    <row r="427" spans="1:63" x14ac:dyDescent="0.25">
      <c r="A427" s="26"/>
      <c r="B427" s="26"/>
      <c r="C427" s="74"/>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row>
    <row r="428" spans="1:63" x14ac:dyDescent="0.25">
      <c r="A428" s="26"/>
      <c r="B428" s="26"/>
      <c r="C428" s="74"/>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row>
    <row r="429" spans="1:63" x14ac:dyDescent="0.25">
      <c r="A429" s="26"/>
      <c r="B429" s="26"/>
      <c r="C429" s="74"/>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row>
    <row r="430" spans="1:63" x14ac:dyDescent="0.25">
      <c r="A430" s="26"/>
      <c r="B430" s="26"/>
      <c r="C430" s="74"/>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row>
    <row r="431" spans="1:63" x14ac:dyDescent="0.25">
      <c r="A431" s="26"/>
      <c r="B431" s="26"/>
      <c r="C431" s="74"/>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row>
    <row r="432" spans="1:63" x14ac:dyDescent="0.25">
      <c r="A432" s="26"/>
      <c r="B432" s="26"/>
      <c r="C432" s="74"/>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row>
    <row r="433" spans="1:63" x14ac:dyDescent="0.25">
      <c r="A433" s="26"/>
      <c r="B433" s="26"/>
      <c r="C433" s="74"/>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row>
    <row r="434" spans="1:63" x14ac:dyDescent="0.25">
      <c r="A434" s="26"/>
      <c r="B434" s="26"/>
      <c r="C434" s="74"/>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row>
    <row r="435" spans="1:63" x14ac:dyDescent="0.25">
      <c r="A435" s="26"/>
      <c r="B435" s="26"/>
      <c r="C435" s="74"/>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row>
    <row r="436" spans="1:63" x14ac:dyDescent="0.25">
      <c r="A436" s="26"/>
      <c r="B436" s="26"/>
      <c r="C436" s="74"/>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row>
    <row r="437" spans="1:63" x14ac:dyDescent="0.25">
      <c r="A437" s="26"/>
      <c r="B437" s="26"/>
      <c r="C437" s="74"/>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row>
    <row r="438" spans="1:63" x14ac:dyDescent="0.25">
      <c r="A438" s="26"/>
      <c r="B438" s="26"/>
      <c r="C438" s="74"/>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row>
    <row r="439" spans="1:63" x14ac:dyDescent="0.25">
      <c r="A439" s="26"/>
      <c r="B439" s="26"/>
      <c r="C439" s="74"/>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row>
    <row r="440" spans="1:63" x14ac:dyDescent="0.25">
      <c r="A440" s="26"/>
      <c r="B440" s="26"/>
      <c r="C440" s="74"/>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row>
    <row r="441" spans="1:63" x14ac:dyDescent="0.25">
      <c r="A441" s="26"/>
      <c r="B441" s="26"/>
      <c r="C441" s="74"/>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row>
    <row r="442" spans="1:63" x14ac:dyDescent="0.25">
      <c r="A442" s="26"/>
      <c r="B442" s="26"/>
      <c r="C442" s="74"/>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row>
    <row r="443" spans="1:63" x14ac:dyDescent="0.25">
      <c r="A443" s="26"/>
      <c r="B443" s="26"/>
      <c r="C443" s="74"/>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row>
    <row r="444" spans="1:63" x14ac:dyDescent="0.25">
      <c r="A444" s="26"/>
      <c r="B444" s="26"/>
      <c r="C444" s="74"/>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row>
    <row r="445" spans="1:63" x14ac:dyDescent="0.25">
      <c r="A445" s="26"/>
      <c r="B445" s="26"/>
      <c r="C445" s="74"/>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row>
    <row r="446" spans="1:63" x14ac:dyDescent="0.25">
      <c r="A446" s="26"/>
      <c r="B446" s="26"/>
      <c r="C446" s="74"/>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row>
    <row r="447" spans="1:63" x14ac:dyDescent="0.25">
      <c r="A447" s="26"/>
      <c r="B447" s="26"/>
      <c r="C447" s="74"/>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row>
    <row r="448" spans="1:63" x14ac:dyDescent="0.25">
      <c r="A448" s="26"/>
      <c r="B448" s="26"/>
      <c r="C448" s="74"/>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row>
    <row r="449" spans="1:63" x14ac:dyDescent="0.25">
      <c r="A449" s="26"/>
      <c r="B449" s="26"/>
      <c r="C449" s="74"/>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row>
    <row r="450" spans="1:63" x14ac:dyDescent="0.25">
      <c r="A450" s="26"/>
      <c r="B450" s="26"/>
      <c r="C450" s="74"/>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row>
    <row r="451" spans="1:63" x14ac:dyDescent="0.25">
      <c r="A451" s="26"/>
      <c r="B451" s="26"/>
      <c r="C451" s="74"/>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row>
    <row r="452" spans="1:63" x14ac:dyDescent="0.25">
      <c r="A452" s="26"/>
      <c r="B452" s="26"/>
      <c r="C452" s="74"/>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row>
    <row r="453" spans="1:63" x14ac:dyDescent="0.25">
      <c r="A453" s="26"/>
      <c r="B453" s="26"/>
      <c r="C453" s="74"/>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row>
    <row r="454" spans="1:63" x14ac:dyDescent="0.25">
      <c r="A454" s="26"/>
      <c r="B454" s="26"/>
      <c r="C454" s="74"/>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row>
    <row r="455" spans="1:63" x14ac:dyDescent="0.25">
      <c r="A455" s="26"/>
      <c r="B455" s="26"/>
      <c r="C455" s="74"/>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row>
    <row r="456" spans="1:63" x14ac:dyDescent="0.25">
      <c r="A456" s="26"/>
      <c r="B456" s="26"/>
      <c r="C456" s="74"/>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row>
    <row r="457" spans="1:63" x14ac:dyDescent="0.25">
      <c r="A457" s="26"/>
      <c r="B457" s="26"/>
      <c r="C457" s="74"/>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row>
    <row r="458" spans="1:63" x14ac:dyDescent="0.25">
      <c r="A458" s="26"/>
      <c r="B458" s="26"/>
      <c r="C458" s="74"/>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row>
    <row r="459" spans="1:63" x14ac:dyDescent="0.25">
      <c r="A459" s="26"/>
      <c r="B459" s="26"/>
      <c r="C459" s="74"/>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row>
    <row r="460" spans="1:63" x14ac:dyDescent="0.25">
      <c r="A460" s="26"/>
      <c r="B460" s="26"/>
      <c r="C460" s="74"/>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row>
    <row r="461" spans="1:63" x14ac:dyDescent="0.25">
      <c r="A461" s="26"/>
      <c r="B461" s="26"/>
      <c r="C461" s="74"/>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row>
    <row r="462" spans="1:63" x14ac:dyDescent="0.25">
      <c r="A462" s="26"/>
      <c r="B462" s="26"/>
      <c r="C462" s="74"/>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row>
    <row r="463" spans="1:63" x14ac:dyDescent="0.25">
      <c r="A463" s="26"/>
      <c r="B463" s="26"/>
      <c r="C463" s="74"/>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row>
    <row r="464" spans="1:63" x14ac:dyDescent="0.25">
      <c r="A464" s="26"/>
      <c r="B464" s="26"/>
      <c r="C464" s="74"/>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row>
    <row r="465" spans="1:63" x14ac:dyDescent="0.25">
      <c r="A465" s="26"/>
      <c r="B465" s="26"/>
      <c r="C465" s="74"/>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row>
    <row r="466" spans="1:63" x14ac:dyDescent="0.25">
      <c r="A466" s="26"/>
      <c r="B466" s="26"/>
      <c r="C466" s="74"/>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row>
    <row r="467" spans="1:63" x14ac:dyDescent="0.25">
      <c r="A467" s="26"/>
      <c r="B467" s="26"/>
      <c r="C467" s="74"/>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row>
    <row r="468" spans="1:63" x14ac:dyDescent="0.25">
      <c r="A468" s="26"/>
      <c r="B468" s="26"/>
      <c r="C468" s="74"/>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row>
    <row r="469" spans="1:63" x14ac:dyDescent="0.25">
      <c r="A469" s="26"/>
      <c r="B469" s="26"/>
      <c r="C469" s="74"/>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row>
    <row r="470" spans="1:63" x14ac:dyDescent="0.25">
      <c r="A470" s="26"/>
      <c r="B470" s="26"/>
      <c r="C470" s="74"/>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row>
    <row r="471" spans="1:63" x14ac:dyDescent="0.25">
      <c r="A471" s="26"/>
      <c r="B471" s="26"/>
      <c r="C471" s="74"/>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row>
    <row r="472" spans="1:63" x14ac:dyDescent="0.25">
      <c r="A472" s="26"/>
      <c r="B472" s="26"/>
      <c r="C472" s="74"/>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row>
    <row r="473" spans="1:63" x14ac:dyDescent="0.25">
      <c r="A473" s="26"/>
      <c r="B473" s="26"/>
      <c r="C473" s="74"/>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row>
    <row r="474" spans="1:63" x14ac:dyDescent="0.25">
      <c r="A474" s="26"/>
      <c r="B474" s="26"/>
      <c r="C474" s="74"/>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row>
    <row r="475" spans="1:63" x14ac:dyDescent="0.25">
      <c r="A475" s="26"/>
      <c r="B475" s="26"/>
      <c r="C475" s="74"/>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row>
    <row r="476" spans="1:63" x14ac:dyDescent="0.25">
      <c r="A476" s="26"/>
      <c r="B476" s="26"/>
      <c r="C476" s="74"/>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row>
    <row r="477" spans="1:63" x14ac:dyDescent="0.25">
      <c r="A477" s="26"/>
      <c r="B477" s="26"/>
      <c r="C477" s="74"/>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row>
    <row r="478" spans="1:63" x14ac:dyDescent="0.25">
      <c r="A478" s="26"/>
      <c r="B478" s="26"/>
      <c r="C478" s="74"/>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row>
    <row r="479" spans="1:63" x14ac:dyDescent="0.25">
      <c r="A479" s="26"/>
      <c r="B479" s="26"/>
      <c r="C479" s="74"/>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row>
    <row r="480" spans="1:63" x14ac:dyDescent="0.25">
      <c r="A480" s="26"/>
      <c r="B480" s="26"/>
      <c r="C480" s="74"/>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row>
    <row r="481" spans="1:63" x14ac:dyDescent="0.25">
      <c r="A481" s="26"/>
      <c r="B481" s="26"/>
      <c r="C481" s="74"/>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row>
    <row r="482" spans="1:63" x14ac:dyDescent="0.25">
      <c r="A482" s="26"/>
      <c r="B482" s="26"/>
      <c r="C482" s="74"/>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row>
    <row r="483" spans="1:63" x14ac:dyDescent="0.25">
      <c r="A483" s="26"/>
      <c r="B483" s="26"/>
      <c r="C483" s="74"/>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row>
    <row r="484" spans="1:63" x14ac:dyDescent="0.25">
      <c r="A484" s="26"/>
      <c r="B484" s="26"/>
      <c r="C484" s="74"/>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row>
    <row r="485" spans="1:63" x14ac:dyDescent="0.25">
      <c r="A485" s="26"/>
      <c r="B485" s="26"/>
      <c r="C485" s="74"/>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row>
    <row r="486" spans="1:63" x14ac:dyDescent="0.25">
      <c r="A486" s="26"/>
      <c r="B486" s="26"/>
      <c r="C486" s="74"/>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row>
    <row r="487" spans="1:63" x14ac:dyDescent="0.25">
      <c r="A487" s="26"/>
      <c r="B487" s="26"/>
      <c r="C487" s="74"/>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row>
    <row r="488" spans="1:63" x14ac:dyDescent="0.25">
      <c r="A488" s="26"/>
      <c r="B488" s="26"/>
      <c r="C488" s="74"/>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row>
    <row r="489" spans="1:63" x14ac:dyDescent="0.25">
      <c r="A489" s="26"/>
      <c r="B489" s="26"/>
      <c r="C489" s="74"/>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row>
    <row r="490" spans="1:63" x14ac:dyDescent="0.25">
      <c r="A490" s="26"/>
      <c r="B490" s="26"/>
      <c r="C490" s="74"/>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row>
    <row r="491" spans="1:63" x14ac:dyDescent="0.25">
      <c r="A491" s="26"/>
      <c r="B491" s="26"/>
      <c r="C491" s="74"/>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row>
    <row r="492" spans="1:63" x14ac:dyDescent="0.25">
      <c r="A492" s="26"/>
      <c r="B492" s="26"/>
      <c r="C492" s="74"/>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row>
    <row r="493" spans="1:63" x14ac:dyDescent="0.25">
      <c r="A493" s="26"/>
      <c r="B493" s="26"/>
      <c r="C493" s="74"/>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row>
    <row r="494" spans="1:63" x14ac:dyDescent="0.25">
      <c r="A494" s="26"/>
      <c r="B494" s="26"/>
      <c r="C494" s="74"/>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row>
    <row r="495" spans="1:63" x14ac:dyDescent="0.25">
      <c r="A495" s="26"/>
      <c r="B495" s="26"/>
      <c r="C495" s="74"/>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row>
    <row r="496" spans="1:63" x14ac:dyDescent="0.25">
      <c r="A496" s="26"/>
      <c r="B496" s="26"/>
      <c r="C496" s="74"/>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row>
    <row r="497" spans="1:63" x14ac:dyDescent="0.25">
      <c r="A497" s="26"/>
      <c r="B497" s="26"/>
      <c r="C497" s="74"/>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row>
    <row r="498" spans="1:63" x14ac:dyDescent="0.25">
      <c r="A498" s="26"/>
      <c r="B498" s="26"/>
      <c r="C498" s="74"/>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row>
    <row r="499" spans="1:63" x14ac:dyDescent="0.25">
      <c r="A499" s="26"/>
      <c r="B499" s="26"/>
      <c r="C499" s="74"/>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row>
    <row r="500" spans="1:63" x14ac:dyDescent="0.25">
      <c r="A500" s="26"/>
      <c r="B500" s="26"/>
      <c r="C500" s="74"/>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row>
    <row r="501" spans="1:63" x14ac:dyDescent="0.25">
      <c r="A501" s="26"/>
      <c r="B501" s="26"/>
      <c r="C501" s="74"/>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row>
    <row r="502" spans="1:63" x14ac:dyDescent="0.25">
      <c r="A502" s="26"/>
      <c r="B502" s="26"/>
      <c r="C502" s="74"/>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row>
    <row r="503" spans="1:63" x14ac:dyDescent="0.25">
      <c r="A503" s="26"/>
      <c r="B503" s="26"/>
      <c r="C503" s="74"/>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row>
    <row r="504" spans="1:63" x14ac:dyDescent="0.25">
      <c r="A504" s="26"/>
      <c r="B504" s="26"/>
      <c r="C504" s="74"/>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row>
    <row r="505" spans="1:63" x14ac:dyDescent="0.25">
      <c r="A505" s="26"/>
      <c r="B505" s="26"/>
      <c r="C505" s="74"/>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row>
    <row r="506" spans="1:63" x14ac:dyDescent="0.25">
      <c r="A506" s="26"/>
      <c r="B506" s="26"/>
      <c r="C506" s="74"/>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row>
    <row r="507" spans="1:63" x14ac:dyDescent="0.25">
      <c r="A507" s="26"/>
      <c r="B507" s="26"/>
      <c r="C507" s="74"/>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row>
    <row r="508" spans="1:63" x14ac:dyDescent="0.25">
      <c r="A508" s="26"/>
      <c r="B508" s="26"/>
      <c r="C508" s="74"/>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row>
    <row r="509" spans="1:63" x14ac:dyDescent="0.25">
      <c r="A509" s="26"/>
      <c r="B509" s="26"/>
      <c r="C509" s="74"/>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row>
    <row r="510" spans="1:63" x14ac:dyDescent="0.25">
      <c r="A510" s="26"/>
      <c r="B510" s="26"/>
      <c r="C510" s="74"/>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row>
    <row r="511" spans="1:63" x14ac:dyDescent="0.25">
      <c r="A511" s="26"/>
      <c r="B511" s="26"/>
      <c r="C511" s="74"/>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row>
    <row r="512" spans="1:63" x14ac:dyDescent="0.25">
      <c r="A512" s="26"/>
      <c r="B512" s="26"/>
      <c r="C512" s="74"/>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row>
    <row r="513" spans="1:63" x14ac:dyDescent="0.25">
      <c r="A513" s="26"/>
      <c r="B513" s="26"/>
      <c r="C513" s="74"/>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row>
    <row r="514" spans="1:63" x14ac:dyDescent="0.25">
      <c r="A514" s="26"/>
      <c r="B514" s="26"/>
      <c r="C514" s="74"/>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row>
    <row r="515" spans="1:63" x14ac:dyDescent="0.25">
      <c r="A515" s="26"/>
      <c r="B515" s="26"/>
      <c r="C515" s="74"/>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row>
    <row r="516" spans="1:63" x14ac:dyDescent="0.25">
      <c r="A516" s="26"/>
      <c r="B516" s="26"/>
      <c r="C516" s="74"/>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row>
    <row r="517" spans="1:63" x14ac:dyDescent="0.25">
      <c r="A517" s="26"/>
      <c r="B517" s="26"/>
      <c r="C517" s="74"/>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row>
    <row r="518" spans="1:63" x14ac:dyDescent="0.25">
      <c r="A518" s="26"/>
      <c r="B518" s="26"/>
      <c r="C518" s="74"/>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row>
    <row r="519" spans="1:63" x14ac:dyDescent="0.25">
      <c r="A519" s="26"/>
      <c r="B519" s="26"/>
      <c r="C519" s="74"/>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row>
    <row r="520" spans="1:63" x14ac:dyDescent="0.25">
      <c r="A520" s="26"/>
      <c r="B520" s="26"/>
      <c r="C520" s="74"/>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row>
    <row r="521" spans="1:63" x14ac:dyDescent="0.25">
      <c r="A521" s="26"/>
      <c r="B521" s="26"/>
      <c r="C521" s="74"/>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row>
    <row r="522" spans="1:63" x14ac:dyDescent="0.25">
      <c r="A522" s="26"/>
      <c r="B522" s="26"/>
      <c r="C522" s="74"/>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row>
    <row r="523" spans="1:63" x14ac:dyDescent="0.25">
      <c r="A523" s="26"/>
      <c r="B523" s="26"/>
      <c r="C523" s="74"/>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row>
    <row r="524" spans="1:63" x14ac:dyDescent="0.25">
      <c r="A524" s="26"/>
      <c r="B524" s="26"/>
      <c r="C524" s="74"/>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row>
    <row r="525" spans="1:63" x14ac:dyDescent="0.25">
      <c r="A525" s="26"/>
      <c r="B525" s="26"/>
      <c r="C525" s="74"/>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row>
    <row r="526" spans="1:63" x14ac:dyDescent="0.25">
      <c r="A526" s="26"/>
      <c r="B526" s="26"/>
      <c r="C526" s="74"/>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row>
    <row r="527" spans="1:63" x14ac:dyDescent="0.25">
      <c r="A527" s="26"/>
      <c r="B527" s="26"/>
      <c r="C527" s="74"/>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row>
    <row r="528" spans="1:63" x14ac:dyDescent="0.25">
      <c r="A528" s="26"/>
      <c r="B528" s="26"/>
      <c r="C528" s="74"/>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row>
    <row r="529" spans="1:63" x14ac:dyDescent="0.25">
      <c r="A529" s="26"/>
      <c r="B529" s="26"/>
      <c r="C529" s="74"/>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row>
    <row r="530" spans="1:63" x14ac:dyDescent="0.25">
      <c r="A530" s="26"/>
      <c r="B530" s="26"/>
      <c r="C530" s="74"/>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row>
    <row r="531" spans="1:63" x14ac:dyDescent="0.25">
      <c r="A531" s="26"/>
      <c r="B531" s="26"/>
      <c r="C531" s="74"/>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row>
    <row r="532" spans="1:63" x14ac:dyDescent="0.25">
      <c r="A532" s="26"/>
      <c r="B532" s="26"/>
      <c r="C532" s="74"/>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row>
    <row r="533" spans="1:63" x14ac:dyDescent="0.25">
      <c r="A533" s="26"/>
      <c r="B533" s="26"/>
      <c r="C533" s="74"/>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row>
    <row r="534" spans="1:63" x14ac:dyDescent="0.25">
      <c r="A534" s="26"/>
      <c r="B534" s="26"/>
      <c r="C534" s="74"/>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row>
    <row r="535" spans="1:63" x14ac:dyDescent="0.25">
      <c r="A535" s="26"/>
      <c r="B535" s="26"/>
      <c r="C535" s="74"/>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row>
    <row r="536" spans="1:63" x14ac:dyDescent="0.25">
      <c r="A536" s="26"/>
      <c r="B536" s="26"/>
      <c r="C536" s="74"/>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row>
    <row r="537" spans="1:63" x14ac:dyDescent="0.25">
      <c r="A537" s="26"/>
      <c r="B537" s="26"/>
      <c r="C537" s="74"/>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row>
    <row r="538" spans="1:63" x14ac:dyDescent="0.25">
      <c r="A538" s="26"/>
      <c r="B538" s="26"/>
      <c r="C538" s="74"/>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row>
    <row r="539" spans="1:63" x14ac:dyDescent="0.25">
      <c r="A539" s="26"/>
      <c r="B539" s="26"/>
      <c r="C539" s="74"/>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row>
    <row r="540" spans="1:63" x14ac:dyDescent="0.25">
      <c r="A540" s="26"/>
      <c r="B540" s="26"/>
      <c r="C540" s="74"/>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row>
    <row r="541" spans="1:63" x14ac:dyDescent="0.25">
      <c r="A541" s="26"/>
      <c r="B541" s="26"/>
      <c r="C541" s="74"/>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row>
    <row r="542" spans="1:63" x14ac:dyDescent="0.25">
      <c r="A542" s="26"/>
      <c r="B542" s="26"/>
      <c r="C542" s="74"/>
      <c r="D542" s="26"/>
      <c r="E542" s="26"/>
      <c r="F542" s="26"/>
      <c r="G542" s="26"/>
      <c r="H542" s="26"/>
      <c r="I542" s="26"/>
      <c r="J542" s="26"/>
      <c r="K542" s="26"/>
      <c r="L542" s="26"/>
      <c r="M542" s="26"/>
      <c r="N542" s="26"/>
      <c r="O542" s="26"/>
      <c r="P542" s="26"/>
      <c r="Q542" s="26"/>
      <c r="R542" s="26"/>
    </row>
  </sheetData>
  <sortState xmlns:xlrd2="http://schemas.microsoft.com/office/spreadsheetml/2017/richdata2" ref="A271:K277">
    <sortCondition ref="A271:A277"/>
  </sortState>
  <mergeCells count="11">
    <mergeCell ref="X8:Y10"/>
    <mergeCell ref="U5:W7"/>
    <mergeCell ref="U8:W10"/>
    <mergeCell ref="U11:W13"/>
    <mergeCell ref="X11:Y13"/>
    <mergeCell ref="A1:R1"/>
    <mergeCell ref="U4:W4"/>
    <mergeCell ref="X4:Y4"/>
    <mergeCell ref="X5:Y7"/>
    <mergeCell ref="A2:R2"/>
    <mergeCell ref="A3:R3"/>
  </mergeCells>
  <conditionalFormatting sqref="F5:F11 L5:L223 O5:O223 F13:F223 I5:I223 F225:F274 I225:I274 L225:L274 O225:O274 R5:R274">
    <cfRule type="cellIs" dxfId="51" priority="38" operator="lessThan">
      <formula>0.75</formula>
    </cfRule>
  </conditionalFormatting>
  <conditionalFormatting sqref="F5:F11 L5:L223 O5:O223 F13:F223 I5:I223 F225:F274 I225:I274 L225:L274 O225:O274 R5:R274">
    <cfRule type="cellIs" dxfId="50" priority="74" operator="lessThan">
      <formula>3</formula>
    </cfRule>
  </conditionalFormatting>
  <conditionalFormatting sqref="F5:F11 L5:L223 O5:O223 F13:F223 I5:I223 F225:F274 I225:I274 L225:L274 O225:O274 R5:R274">
    <cfRule type="cellIs" dxfId="49" priority="66" operator="lessThan">
      <formula>0.85</formula>
    </cfRule>
  </conditionalFormatting>
  <conditionalFormatting sqref="S5:S273">
    <cfRule type="cellIs" dxfId="48" priority="19" operator="greaterThan">
      <formula>1.5</formula>
    </cfRule>
  </conditionalFormatting>
  <conditionalFormatting sqref="F224">
    <cfRule type="cellIs" dxfId="47" priority="10" operator="lessThan">
      <formula>0.75</formula>
    </cfRule>
  </conditionalFormatting>
  <conditionalFormatting sqref="F224">
    <cfRule type="cellIs" dxfId="46" priority="12" operator="lessThan">
      <formula>2</formula>
    </cfRule>
  </conditionalFormatting>
  <conditionalFormatting sqref="F224">
    <cfRule type="cellIs" dxfId="45" priority="11" operator="lessThan">
      <formula>0.85</formula>
    </cfRule>
  </conditionalFormatting>
  <conditionalFormatting sqref="I224">
    <cfRule type="cellIs" dxfId="44" priority="7" operator="lessThan">
      <formula>0.75</formula>
    </cfRule>
  </conditionalFormatting>
  <conditionalFormatting sqref="I224">
    <cfRule type="cellIs" dxfId="43" priority="9" operator="lessThan">
      <formula>2</formula>
    </cfRule>
  </conditionalFormatting>
  <conditionalFormatting sqref="I224">
    <cfRule type="cellIs" dxfId="42" priority="8" operator="lessThan">
      <formula>0.85</formula>
    </cfRule>
  </conditionalFormatting>
  <conditionalFormatting sqref="L224">
    <cfRule type="cellIs" dxfId="41" priority="4" operator="lessThan">
      <formula>0.75</formula>
    </cfRule>
  </conditionalFormatting>
  <conditionalFormatting sqref="L224">
    <cfRule type="cellIs" dxfId="40" priority="6" operator="lessThan">
      <formula>2</formula>
    </cfRule>
  </conditionalFormatting>
  <conditionalFormatting sqref="L224">
    <cfRule type="cellIs" dxfId="39" priority="5" operator="lessThan">
      <formula>0.85</formula>
    </cfRule>
  </conditionalFormatting>
  <conditionalFormatting sqref="O224">
    <cfRule type="cellIs" dxfId="38" priority="1" operator="lessThan">
      <formula>0.75</formula>
    </cfRule>
  </conditionalFormatting>
  <conditionalFormatting sqref="O224">
    <cfRule type="cellIs" dxfId="37" priority="3" operator="lessThan">
      <formula>2</formula>
    </cfRule>
  </conditionalFormatting>
  <conditionalFormatting sqref="O224">
    <cfRule type="cellIs" dxfId="36" priority="2" operator="lessThan">
      <formula>0.85</formula>
    </cfRule>
  </conditionalFormatting>
  <pageMargins left="0.7" right="0.7" top="0.75" bottom="0.75" header="0.3" footer="0.3"/>
  <pageSetup paperSize="9" orientation="portrait" horizontalDpi="300" verticalDpi="300" r:id="rId1"/>
  <ignoredErrors>
    <ignoredError sqref="F275 I27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B6CF9-3D1E-47C2-A15C-078DA42CB1F1}">
  <dimension ref="A1:EC235"/>
  <sheetViews>
    <sheetView topLeftCell="A20" zoomScale="90" zoomScaleNormal="90" workbookViewId="0">
      <selection activeCell="R58" sqref="R58"/>
    </sheetView>
  </sheetViews>
  <sheetFormatPr defaultRowHeight="15" x14ac:dyDescent="0.25"/>
  <cols>
    <col min="1" max="1" width="42.140625" bestFit="1" customWidth="1"/>
    <col min="2" max="3" width="15.140625" customWidth="1"/>
    <col min="4" max="4" width="14.85546875" customWidth="1"/>
    <col min="5" max="6" width="15.140625" customWidth="1"/>
    <col min="7" max="7" width="14.85546875" customWidth="1"/>
    <col min="8" max="9" width="15.140625" customWidth="1"/>
    <col min="10" max="10" width="14.85546875" customWidth="1"/>
    <col min="11" max="12" width="15.140625" customWidth="1"/>
    <col min="13" max="16" width="14.85546875" customWidth="1"/>
    <col min="17" max="17" width="9.42578125" customWidth="1"/>
  </cols>
  <sheetData>
    <row r="1" spans="1:61" ht="86.1" customHeight="1" thickBot="1" x14ac:dyDescent="0.3">
      <c r="A1" s="52" t="s">
        <v>1</v>
      </c>
      <c r="B1" s="3" t="s">
        <v>569</v>
      </c>
      <c r="C1" s="3" t="s">
        <v>570</v>
      </c>
      <c r="D1" s="53" t="s">
        <v>575</v>
      </c>
      <c r="E1" s="3" t="s">
        <v>571</v>
      </c>
      <c r="F1" s="3" t="s">
        <v>572</v>
      </c>
      <c r="G1" s="53" t="s">
        <v>575</v>
      </c>
      <c r="H1" s="3" t="s">
        <v>573</v>
      </c>
      <c r="I1" s="3" t="s">
        <v>574</v>
      </c>
      <c r="J1" s="51" t="s">
        <v>575</v>
      </c>
      <c r="K1" s="3" t="s">
        <v>737</v>
      </c>
      <c r="L1" s="3" t="s">
        <v>738</v>
      </c>
      <c r="M1" s="51" t="s">
        <v>575</v>
      </c>
      <c r="N1" s="183" t="s">
        <v>976</v>
      </c>
      <c r="O1" s="183" t="s">
        <v>977</v>
      </c>
      <c r="P1" s="51" t="s">
        <v>575</v>
      </c>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row>
    <row r="2" spans="1:61" ht="13.5" customHeight="1" x14ac:dyDescent="0.25">
      <c r="A2" s="19" t="s">
        <v>745</v>
      </c>
      <c r="B2" s="9">
        <v>0</v>
      </c>
      <c r="C2" s="10">
        <v>0</v>
      </c>
      <c r="D2" s="7" t="s">
        <v>7</v>
      </c>
      <c r="E2" s="10">
        <v>0</v>
      </c>
      <c r="F2" s="10">
        <v>0</v>
      </c>
      <c r="G2" s="7">
        <v>0</v>
      </c>
      <c r="H2" s="9">
        <v>0</v>
      </c>
      <c r="I2" s="10">
        <v>0</v>
      </c>
      <c r="J2" s="7">
        <v>0</v>
      </c>
      <c r="K2" s="9">
        <f>SUMIF('Estimate vs. Actual Generation'!$B$5:$B$274,'Breakdown by Supplier'!A2,'Estimate vs. Actual Generation'!$M$5:$M$274)</f>
        <v>25210</v>
      </c>
      <c r="L2" s="10">
        <f>SUMIF('Estimate vs. Actual Generation'!$B$5:$B$274,'Breakdown by Supplier'!A2,'Estimate vs. Actual Generation'!$N$5:$N$274)</f>
        <v>15924.79</v>
      </c>
      <c r="M2" s="7">
        <f>IFERROR(L2/K2,"N/A")</f>
        <v>0.63168544228480761</v>
      </c>
      <c r="N2" s="9">
        <f>SUMIF('Estimate vs. Actual Generation'!$B$5:$B$274,'Breakdown by Supplier'!A2,'Estimate vs. Actual Generation'!$P$5:$P$274)</f>
        <v>33100</v>
      </c>
      <c r="O2" s="10">
        <f>SUMIF('Estimate vs. Actual Generation'!$B$5:$B$274,'Breakdown by Supplier'!A2,'Estimate vs. Actual Generation'!$Q$5:$Q$274)</f>
        <v>27050.46</v>
      </c>
      <c r="P2" s="7">
        <f>IFERROR(O2/N2,"N/A")</f>
        <v>0.81723444108761323</v>
      </c>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row>
    <row r="3" spans="1:61" ht="13.5" customHeight="1" x14ac:dyDescent="0.25">
      <c r="A3" s="19" t="s">
        <v>11</v>
      </c>
      <c r="B3" s="9">
        <v>0</v>
      </c>
      <c r="C3" s="10">
        <v>0</v>
      </c>
      <c r="D3" s="7" t="s">
        <v>7</v>
      </c>
      <c r="E3" s="10">
        <v>9917</v>
      </c>
      <c r="F3" s="10">
        <v>0</v>
      </c>
      <c r="G3" s="7">
        <v>0</v>
      </c>
      <c r="H3" s="9">
        <v>17000</v>
      </c>
      <c r="I3" s="10">
        <v>4089</v>
      </c>
      <c r="J3" s="7">
        <v>0.24052941176470588</v>
      </c>
      <c r="K3" s="9">
        <f>SUMIF('Estimate vs. Actual Generation'!$B$5:$B$274,'Breakdown by Supplier'!A3,'Estimate vs. Actual Generation'!$M$5:$M$274)</f>
        <v>18000</v>
      </c>
      <c r="L3" s="10">
        <f>SUMIF('Estimate vs. Actual Generation'!$B$5:$B$274,'Breakdown by Supplier'!A3,'Estimate vs. Actual Generation'!$N$5:$N$274)</f>
        <v>17962</v>
      </c>
      <c r="M3" s="7">
        <f t="shared" ref="M3:M53" si="0">IFERROR(L3/K3,"N/A")</f>
        <v>0.99788888888888894</v>
      </c>
      <c r="N3" s="9">
        <f>SUMIF('Estimate vs. Actual Generation'!$B$5:$B$274,'Breakdown by Supplier'!A3,'Estimate vs. Actual Generation'!$P$5:$P$274)</f>
        <v>18000</v>
      </c>
      <c r="O3" s="10">
        <f>SUMIF('Estimate vs. Actual Generation'!$B$5:$B$274,'Breakdown by Supplier'!A3,'Estimate vs. Actual Generation'!$Q$5:$Q$274)</f>
        <v>15311</v>
      </c>
      <c r="P3" s="7">
        <f t="shared" ref="P3:P53" si="1">IFERROR(O3/N3,"N/A")</f>
        <v>0.8506111111111111</v>
      </c>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row>
    <row r="4" spans="1:61" x14ac:dyDescent="0.25">
      <c r="A4" s="19" t="s">
        <v>14</v>
      </c>
      <c r="B4" s="9">
        <v>0</v>
      </c>
      <c r="C4" s="10">
        <v>0</v>
      </c>
      <c r="D4" s="7" t="s">
        <v>7</v>
      </c>
      <c r="E4" s="10">
        <v>21100.100000000002</v>
      </c>
      <c r="F4" s="10">
        <v>6321.12</v>
      </c>
      <c r="G4" s="7">
        <v>0.29957772711977665</v>
      </c>
      <c r="H4" s="9">
        <v>42150</v>
      </c>
      <c r="I4" s="10">
        <v>37557.596470000004</v>
      </c>
      <c r="J4" s="7">
        <v>0.89104617959667864</v>
      </c>
      <c r="K4" s="9">
        <f>SUMIF('Estimate vs. Actual Generation'!$B$5:$B$274,'Breakdown by Supplier'!A4,'Estimate vs. Actual Generation'!$M$5:$M$274)</f>
        <v>42137</v>
      </c>
      <c r="L4" s="10">
        <f>SUMIF('Estimate vs. Actual Generation'!$B$5:$B$274,'Breakdown by Supplier'!A4,'Estimate vs. Actual Generation'!$N$5:$N$274)</f>
        <v>38510.35</v>
      </c>
      <c r="M4" s="7">
        <f t="shared" si="0"/>
        <v>0.91393193630301162</v>
      </c>
      <c r="N4" s="9">
        <f>SUMIF('Estimate vs. Actual Generation'!$B$5:$B$274,'Breakdown by Supplier'!A4,'Estimate vs. Actual Generation'!$P$5:$P$274)</f>
        <v>42936</v>
      </c>
      <c r="O4" s="10">
        <f>SUMIF('Estimate vs. Actual Generation'!$B$5:$B$274,'Breakdown by Supplier'!A4,'Estimate vs. Actual Generation'!$Q$5:$Q$274)</f>
        <v>35059.509999999995</v>
      </c>
      <c r="P4" s="7">
        <f t="shared" si="1"/>
        <v>0.81655277622507905</v>
      </c>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row>
    <row r="5" spans="1:61" x14ac:dyDescent="0.25">
      <c r="A5" s="19" t="s">
        <v>19</v>
      </c>
      <c r="B5" s="9">
        <v>10823</v>
      </c>
      <c r="C5" s="10">
        <v>0</v>
      </c>
      <c r="D5" s="7">
        <v>0</v>
      </c>
      <c r="E5" s="10">
        <v>32800.943999999996</v>
      </c>
      <c r="F5" s="10">
        <v>22323.09</v>
      </c>
      <c r="G5" s="7">
        <v>0.68056242527654087</v>
      </c>
      <c r="H5" s="9">
        <v>32675</v>
      </c>
      <c r="I5" s="10">
        <v>12778.480000000001</v>
      </c>
      <c r="J5" s="7">
        <v>0.39107819433817909</v>
      </c>
      <c r="K5" s="9">
        <f>SUMIF('Estimate vs. Actual Generation'!$B$5:$B$274,'Breakdown by Supplier'!A5,'Estimate vs. Actual Generation'!$M$5:$M$274)</f>
        <v>32174</v>
      </c>
      <c r="L5" s="10">
        <f>SUMIF('Estimate vs. Actual Generation'!$B$5:$B$274,'Breakdown by Supplier'!A5,'Estimate vs. Actual Generation'!$N$5:$N$274)</f>
        <v>28863.040000000001</v>
      </c>
      <c r="M5" s="7">
        <f t="shared" si="0"/>
        <v>0.89709206191334623</v>
      </c>
      <c r="N5" s="9">
        <f>SUMIF('Estimate vs. Actual Generation'!$B$5:$B$274,'Breakdown by Supplier'!A5,'Estimate vs. Actual Generation'!$P$5:$P$274)</f>
        <v>32800</v>
      </c>
      <c r="O5" s="10">
        <f>SUMIF('Estimate vs. Actual Generation'!$B$5:$B$274,'Breakdown by Supplier'!A5,'Estimate vs. Actual Generation'!$Q$5:$Q$274)</f>
        <v>26485.29</v>
      </c>
      <c r="P5" s="7">
        <f t="shared" si="1"/>
        <v>0.8074783536585366</v>
      </c>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row>
    <row r="6" spans="1:61" x14ac:dyDescent="0.25">
      <c r="A6" s="19" t="s">
        <v>25</v>
      </c>
      <c r="B6" s="9">
        <v>452458.59155000001</v>
      </c>
      <c r="C6" s="10">
        <v>416209.67</v>
      </c>
      <c r="D6" s="7">
        <v>0.91988455468196306</v>
      </c>
      <c r="E6" s="10">
        <v>586127.59155000001</v>
      </c>
      <c r="F6" s="10">
        <v>508977</v>
      </c>
      <c r="G6" s="7">
        <v>0.86837236011023267</v>
      </c>
      <c r="H6" s="9">
        <v>577707</v>
      </c>
      <c r="I6" s="10">
        <v>603894.52347123623</v>
      </c>
      <c r="J6" s="7">
        <v>1.0453301127928798</v>
      </c>
      <c r="K6" s="9">
        <f>SUMIF('Estimate vs. Actual Generation'!$B$5:$B$274,'Breakdown by Supplier'!A6,'Estimate vs. Actual Generation'!$M$5:$M$274)</f>
        <v>582771</v>
      </c>
      <c r="L6" s="10">
        <f>SUMIF('Estimate vs. Actual Generation'!$B$5:$B$274,'Breakdown by Supplier'!A6,'Estimate vs. Actual Generation'!$N$5:$N$274)</f>
        <v>575363.53250738303</v>
      </c>
      <c r="M6" s="7">
        <f t="shared" si="0"/>
        <v>0.98728923111716782</v>
      </c>
      <c r="N6" s="9">
        <f>SUMIF('Estimate vs. Actual Generation'!$B$5:$B$274,'Breakdown by Supplier'!A6,'Estimate vs. Actual Generation'!$P$5:$P$274)</f>
        <v>582771</v>
      </c>
      <c r="O6" s="10">
        <f>SUMIF('Estimate vs. Actual Generation'!$B$5:$B$274,'Breakdown by Supplier'!A6,'Estimate vs. Actual Generation'!$Q$5:$Q$274)</f>
        <v>512271</v>
      </c>
      <c r="P6" s="7">
        <f t="shared" si="1"/>
        <v>0.87902623843671013</v>
      </c>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row>
    <row r="7" spans="1:61" ht="15.75" thickBot="1" x14ac:dyDescent="0.3">
      <c r="A7" s="19" t="s">
        <v>72</v>
      </c>
      <c r="B7" s="9">
        <v>1025395.6592025748</v>
      </c>
      <c r="C7" s="10">
        <v>815121.46</v>
      </c>
      <c r="D7" s="7">
        <v>0.79493359727492907</v>
      </c>
      <c r="E7" s="10">
        <v>1149638.2943838213</v>
      </c>
      <c r="F7" s="10">
        <v>860037.07202999981</v>
      </c>
      <c r="G7" s="7">
        <v>0.74809361886380021</v>
      </c>
      <c r="H7" s="9">
        <v>1117038.4830670555</v>
      </c>
      <c r="I7" s="10">
        <v>1034311.06</v>
      </c>
      <c r="J7" s="7">
        <v>0.9259404001553192</v>
      </c>
      <c r="K7" s="9">
        <f>SUMIF('Estimate vs. Actual Generation'!$B$5:$B$274,'Breakdown by Supplier'!A7,'Estimate vs. Actual Generation'!$M$5:$M$274)</f>
        <v>1170301</v>
      </c>
      <c r="L7" s="10">
        <f>SUMIF('Estimate vs. Actual Generation'!$B$5:$B$274,'Breakdown by Supplier'!A7,'Estimate vs. Actual Generation'!$N$5:$N$274)</f>
        <v>1064019.2690000001</v>
      </c>
      <c r="M7" s="7">
        <f t="shared" si="0"/>
        <v>0.90918427737821306</v>
      </c>
      <c r="N7" s="9">
        <f>SUMIF('Estimate vs. Actual Generation'!$B$5:$B$274,'Breakdown by Supplier'!A7,'Estimate vs. Actual Generation'!$P$5:$P$274)</f>
        <v>1195813</v>
      </c>
      <c r="O7" s="10">
        <f>SUMIF('Estimate vs. Actual Generation'!$B$5:$B$274,'Breakdown by Supplier'!A7,'Estimate vs. Actual Generation'!$Q$5:$Q$274)</f>
        <v>931115.80944999796</v>
      </c>
      <c r="P7" s="7">
        <f t="shared" si="1"/>
        <v>0.77864666921165593</v>
      </c>
      <c r="Q7" s="26"/>
      <c r="R7" s="26"/>
      <c r="S7" s="26"/>
      <c r="T7" s="26"/>
      <c r="U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row>
    <row r="8" spans="1:61" x14ac:dyDescent="0.25">
      <c r="A8" s="19" t="s">
        <v>100</v>
      </c>
      <c r="B8" s="9">
        <v>116267</v>
      </c>
      <c r="C8" s="10">
        <v>94913</v>
      </c>
      <c r="D8" s="7">
        <v>0.81633653573240905</v>
      </c>
      <c r="E8" s="10">
        <v>116267</v>
      </c>
      <c r="F8" s="10">
        <v>93488</v>
      </c>
      <c r="G8" s="7">
        <v>0.80408026353135453</v>
      </c>
      <c r="H8" s="9">
        <v>110155.16</v>
      </c>
      <c r="I8" s="10">
        <v>102903</v>
      </c>
      <c r="J8" s="7">
        <v>0.93416413720428526</v>
      </c>
      <c r="K8" s="9">
        <f>SUMIF('Estimate vs. Actual Generation'!$B$5:$B$274,'Breakdown by Supplier'!A8,'Estimate vs. Actual Generation'!$M$5:$M$274)</f>
        <v>110155</v>
      </c>
      <c r="L8" s="10">
        <f>SUMIF('Estimate vs. Actual Generation'!$B$5:$B$274,'Breakdown by Supplier'!A8,'Estimate vs. Actual Generation'!$N$5:$N$274)</f>
        <v>103274</v>
      </c>
      <c r="M8" s="7">
        <f t="shared" si="0"/>
        <v>0.93753347555716948</v>
      </c>
      <c r="N8" s="9">
        <f>SUMIF('Estimate vs. Actual Generation'!$B$5:$B$274,'Breakdown by Supplier'!A8,'Estimate vs. Actual Generation'!$P$5:$P$274)</f>
        <v>110376</v>
      </c>
      <c r="O8" s="10">
        <f>SUMIF('Estimate vs. Actual Generation'!$B$5:$B$274,'Breakdown by Supplier'!A8,'Estimate vs. Actual Generation'!$Q$5:$Q$274)</f>
        <v>89766</v>
      </c>
      <c r="P8" s="7">
        <f t="shared" si="1"/>
        <v>0.81327462491846059</v>
      </c>
      <c r="Q8" s="26"/>
      <c r="R8" s="315" t="s">
        <v>635</v>
      </c>
      <c r="S8" s="316"/>
      <c r="T8" s="316"/>
      <c r="U8" s="316" t="s">
        <v>636</v>
      </c>
      <c r="V8" s="319"/>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row>
    <row r="9" spans="1:61" ht="15" customHeight="1" x14ac:dyDescent="0.25">
      <c r="A9" s="19" t="s">
        <v>103</v>
      </c>
      <c r="B9" s="9">
        <v>119084</v>
      </c>
      <c r="C9" s="10">
        <v>121825.48000000001</v>
      </c>
      <c r="D9" s="7">
        <v>1.0230213966611805</v>
      </c>
      <c r="E9" s="10">
        <v>129981</v>
      </c>
      <c r="F9" s="10">
        <v>117544.7</v>
      </c>
      <c r="G9" s="7">
        <v>0.9043221701633315</v>
      </c>
      <c r="H9" s="9">
        <v>129194</v>
      </c>
      <c r="I9" s="10">
        <v>114134.901</v>
      </c>
      <c r="J9" s="7">
        <v>0.88343809310029875</v>
      </c>
      <c r="K9" s="9">
        <f>SUMIF('Estimate vs. Actual Generation'!$B$5:$B$274,'Breakdown by Supplier'!A9,'Estimate vs. Actual Generation'!$M$5:$M$274)</f>
        <v>129863</v>
      </c>
      <c r="L9" s="10">
        <f>SUMIF('Estimate vs. Actual Generation'!$B$5:$B$274,'Breakdown by Supplier'!A9,'Estimate vs. Actual Generation'!$N$5:$N$274)</f>
        <v>127265.905</v>
      </c>
      <c r="M9" s="7">
        <f t="shared" si="0"/>
        <v>0.98000127056975428</v>
      </c>
      <c r="N9" s="9">
        <f>SUMIF('Estimate vs. Actual Generation'!$B$5:$B$274,'Breakdown by Supplier'!A9,'Estimate vs. Actual Generation'!$P$5:$P$274)</f>
        <v>128840</v>
      </c>
      <c r="O9" s="10">
        <f>SUMIF('Estimate vs. Actual Generation'!$B$5:$B$274,'Breakdown by Supplier'!A9,'Estimate vs. Actual Generation'!$Q$5:$Q$274)</f>
        <v>112060.76999999999</v>
      </c>
      <c r="P9" s="7">
        <f t="shared" si="1"/>
        <v>0.86976692021111446</v>
      </c>
      <c r="Q9" s="26"/>
      <c r="R9" s="317"/>
      <c r="S9" s="318"/>
      <c r="T9" s="318"/>
      <c r="U9" s="318"/>
      <c r="V9" s="320"/>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row>
    <row r="10" spans="1:61" x14ac:dyDescent="0.25">
      <c r="A10" s="19" t="s">
        <v>108</v>
      </c>
      <c r="B10" s="9">
        <v>0</v>
      </c>
      <c r="C10" s="10">
        <v>0</v>
      </c>
      <c r="D10" s="7" t="s">
        <v>7</v>
      </c>
      <c r="E10" s="10">
        <v>0</v>
      </c>
      <c r="F10" s="10">
        <v>0</v>
      </c>
      <c r="G10" s="7" t="s">
        <v>7</v>
      </c>
      <c r="H10" s="9">
        <v>2627.7</v>
      </c>
      <c r="I10" s="10">
        <v>503.87100000000004</v>
      </c>
      <c r="J10" s="7">
        <v>0.19175362484301864</v>
      </c>
      <c r="K10" s="9">
        <f>SUMIF('Estimate vs. Actual Generation'!$B$5:$B$274,'Breakdown by Supplier'!A10,'Estimate vs. Actual Generation'!$M$5:$M$274)</f>
        <v>2628</v>
      </c>
      <c r="L10" s="10">
        <f>SUMIF('Estimate vs. Actual Generation'!$B$5:$B$274,'Breakdown by Supplier'!A10,'Estimate vs. Actual Generation'!$N$5:$N$274)</f>
        <v>1219.8719999999998</v>
      </c>
      <c r="M10" s="7">
        <f t="shared" si="0"/>
        <v>0.46418264840182644</v>
      </c>
      <c r="N10" s="9">
        <f>SUMIF('Estimate vs. Actual Generation'!$B$5:$B$274,'Breakdown by Supplier'!A10,'Estimate vs. Actual Generation'!$P$5:$P$274)</f>
        <v>2668</v>
      </c>
      <c r="O10" s="10">
        <f>SUMIF('Estimate vs. Actual Generation'!$B$5:$B$274,'Breakdown by Supplier'!A10,'Estimate vs. Actual Generation'!$Q$5:$Q$274)</f>
        <v>2326.76325</v>
      </c>
      <c r="P10" s="7">
        <f t="shared" si="1"/>
        <v>0.8721001686656672</v>
      </c>
      <c r="Q10" s="26"/>
      <c r="R10" s="317"/>
      <c r="S10" s="318"/>
      <c r="T10" s="318"/>
      <c r="U10" s="318"/>
      <c r="V10" s="320"/>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row>
    <row r="11" spans="1:61" x14ac:dyDescent="0.25">
      <c r="A11" s="19" t="s">
        <v>116</v>
      </c>
      <c r="B11" s="9">
        <v>0</v>
      </c>
      <c r="C11" s="10">
        <v>0</v>
      </c>
      <c r="D11" s="7" t="s">
        <v>7</v>
      </c>
      <c r="E11" s="10">
        <v>9700</v>
      </c>
      <c r="F11" s="10">
        <v>0</v>
      </c>
      <c r="G11" s="7">
        <v>0</v>
      </c>
      <c r="H11" s="9">
        <v>30800</v>
      </c>
      <c r="I11" s="10">
        <v>26702.815999999999</v>
      </c>
      <c r="J11" s="7">
        <v>0.86697454545454544</v>
      </c>
      <c r="K11" s="9">
        <f>SUMIF('Estimate vs. Actual Generation'!$B$5:$B$274,'Breakdown by Supplier'!A11,'Estimate vs. Actual Generation'!$M$5:$M$274)</f>
        <v>33914</v>
      </c>
      <c r="L11" s="10">
        <f>SUMIF('Estimate vs. Actual Generation'!$B$5:$B$274,'Breakdown by Supplier'!A11,'Estimate vs. Actual Generation'!$N$5:$N$274)</f>
        <v>28598.258000000002</v>
      </c>
      <c r="M11" s="7">
        <f t="shared" si="0"/>
        <v>0.8432581824615204</v>
      </c>
      <c r="N11" s="9">
        <f>SUMIF('Estimate vs. Actual Generation'!$B$5:$B$274,'Breakdown by Supplier'!A11,'Estimate vs. Actual Generation'!$P$5:$P$274)</f>
        <v>33915</v>
      </c>
      <c r="O11" s="10">
        <f>SUMIF('Estimate vs. Actual Generation'!$B$5:$B$274,'Breakdown by Supplier'!A11,'Estimate vs. Actual Generation'!$Q$5:$Q$274)</f>
        <v>25057.521000000044</v>
      </c>
      <c r="P11" s="7">
        <f t="shared" si="1"/>
        <v>0.738832994250333</v>
      </c>
      <c r="Q11" s="26"/>
      <c r="R11" s="290" t="s">
        <v>633</v>
      </c>
      <c r="S11" s="291"/>
      <c r="T11" s="291"/>
      <c r="U11" s="323"/>
      <c r="V11" s="324"/>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row>
    <row r="12" spans="1:61" x14ac:dyDescent="0.25">
      <c r="A12" s="19" t="s">
        <v>119</v>
      </c>
      <c r="B12" s="9">
        <v>8789.5649999999987</v>
      </c>
      <c r="C12" s="10">
        <v>0</v>
      </c>
      <c r="D12" s="7">
        <v>0</v>
      </c>
      <c r="E12" s="10">
        <v>30870.048000000003</v>
      </c>
      <c r="F12" s="10">
        <v>15827.39</v>
      </c>
      <c r="G12" s="7">
        <v>0.51271024910618856</v>
      </c>
      <c r="H12" s="9">
        <v>32433.03</v>
      </c>
      <c r="I12" s="10">
        <v>12803.730697999999</v>
      </c>
      <c r="J12" s="7">
        <v>0.39477442280292652</v>
      </c>
      <c r="K12" s="9">
        <f>SUMIF('Estimate vs. Actual Generation'!$B$5:$B$274,'Breakdown by Supplier'!A12,'Estimate vs. Actual Generation'!$M$5:$M$274)</f>
        <v>33145</v>
      </c>
      <c r="L12" s="10">
        <f>SUMIF('Estimate vs. Actual Generation'!$B$5:$B$274,'Breakdown by Supplier'!A12,'Estimate vs. Actual Generation'!$N$5:$N$274)</f>
        <v>30141.019999999997</v>
      </c>
      <c r="M12" s="7">
        <f t="shared" si="0"/>
        <v>0.90936853220696923</v>
      </c>
      <c r="N12" s="9">
        <f>SUMIF('Estimate vs. Actual Generation'!$B$5:$B$274,'Breakdown by Supplier'!A12,'Estimate vs. Actual Generation'!$P$5:$P$274)</f>
        <v>33145</v>
      </c>
      <c r="O12" s="10">
        <f>SUMIF('Estimate vs. Actual Generation'!$B$5:$B$274,'Breakdown by Supplier'!A12,'Estimate vs. Actual Generation'!$Q$5:$Q$274)</f>
        <v>26598.309999999998</v>
      </c>
      <c r="P12" s="7">
        <f t="shared" si="1"/>
        <v>0.80248333081912804</v>
      </c>
      <c r="Q12" s="26"/>
      <c r="R12" s="290"/>
      <c r="S12" s="291"/>
      <c r="T12" s="291"/>
      <c r="U12" s="323"/>
      <c r="V12" s="324"/>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row>
    <row r="13" spans="1:61" x14ac:dyDescent="0.25">
      <c r="A13" s="19" t="s">
        <v>122</v>
      </c>
      <c r="B13" s="9">
        <v>10.8</v>
      </c>
      <c r="C13" s="10">
        <v>0</v>
      </c>
      <c r="D13" s="7">
        <v>0</v>
      </c>
      <c r="E13" s="10">
        <v>0</v>
      </c>
      <c r="F13" s="10">
        <v>0</v>
      </c>
      <c r="G13" s="7" t="s">
        <v>7</v>
      </c>
      <c r="H13" s="9">
        <v>0</v>
      </c>
      <c r="I13" s="10">
        <v>0</v>
      </c>
      <c r="J13" s="7" t="s">
        <v>7</v>
      </c>
      <c r="K13" s="9">
        <f>SUMIF('Estimate vs. Actual Generation'!$B$5:$B$274,'Breakdown by Supplier'!A13,'Estimate vs. Actual Generation'!$M$5:$M$274)</f>
        <v>0</v>
      </c>
      <c r="L13" s="10">
        <f>SUMIF('Estimate vs. Actual Generation'!$B$5:$B$274,'Breakdown by Supplier'!A13,'Estimate vs. Actual Generation'!$N$5:$N$274)</f>
        <v>0</v>
      </c>
      <c r="M13" s="7" t="str">
        <f t="shared" si="0"/>
        <v>N/A</v>
      </c>
      <c r="N13" s="9">
        <f>SUMIF('Estimate vs. Actual Generation'!$B$5:$B$274,'Breakdown by Supplier'!A13,'Estimate vs. Actual Generation'!$P$5:$P$274)</f>
        <v>0</v>
      </c>
      <c r="O13" s="10">
        <f>SUMIF('Estimate vs. Actual Generation'!$B$5:$B$274,'Breakdown by Supplier'!A13,'Estimate vs. Actual Generation'!$Q$5:$Q$274)</f>
        <v>0</v>
      </c>
      <c r="P13" s="7" t="str">
        <f t="shared" si="1"/>
        <v>N/A</v>
      </c>
      <c r="Q13" s="26"/>
      <c r="R13" s="321"/>
      <c r="S13" s="322"/>
      <c r="T13" s="322"/>
      <c r="U13" s="325"/>
      <c r="V13" s="3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row>
    <row r="14" spans="1:61" x14ac:dyDescent="0.25">
      <c r="A14" s="19" t="s">
        <v>125</v>
      </c>
      <c r="B14" s="9">
        <v>0</v>
      </c>
      <c r="C14" s="10">
        <v>0</v>
      </c>
      <c r="D14" s="7" t="s">
        <v>7</v>
      </c>
      <c r="E14" s="10">
        <v>77665.77</v>
      </c>
      <c r="F14" s="10">
        <v>0</v>
      </c>
      <c r="G14" s="7">
        <v>0</v>
      </c>
      <c r="H14" s="9">
        <v>91611</v>
      </c>
      <c r="I14" s="10">
        <v>0</v>
      </c>
      <c r="J14" s="7">
        <v>0</v>
      </c>
      <c r="K14" s="9">
        <f>SUMIF('Estimate vs. Actual Generation'!$B$5:$B$274,'Breakdown by Supplier'!A14,'Estimate vs. Actual Generation'!$M$5:$M$274)</f>
        <v>98284</v>
      </c>
      <c r="L14" s="10">
        <f>SUMIF('Estimate vs. Actual Generation'!$B$5:$B$274,'Breakdown by Supplier'!A14,'Estimate vs. Actual Generation'!$N$5:$N$274)</f>
        <v>51527.67</v>
      </c>
      <c r="M14" s="7">
        <f t="shared" si="0"/>
        <v>0.52427322860282444</v>
      </c>
      <c r="N14" s="9">
        <f>SUMIF('Estimate vs. Actual Generation'!$B$5:$B$274,'Breakdown by Supplier'!A14,'Estimate vs. Actual Generation'!$P$5:$P$274)</f>
        <v>106993</v>
      </c>
      <c r="O14" s="10">
        <f>SUMIF('Estimate vs. Actual Generation'!$B$5:$B$274,'Breakdown by Supplier'!A14,'Estimate vs. Actual Generation'!$Q$5:$Q$274)</f>
        <v>83582.198000000004</v>
      </c>
      <c r="P14" s="7">
        <f t="shared" si="1"/>
        <v>0.78119314347667612</v>
      </c>
      <c r="Q14" s="26"/>
      <c r="R14" s="288" t="s">
        <v>634</v>
      </c>
      <c r="S14" s="289"/>
      <c r="T14" s="289"/>
      <c r="U14" s="327"/>
      <c r="V14" s="328"/>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row>
    <row r="15" spans="1:61" x14ac:dyDescent="0.25">
      <c r="A15" s="19" t="s">
        <v>128</v>
      </c>
      <c r="B15" s="9">
        <v>133003</v>
      </c>
      <c r="C15" s="10">
        <v>20195</v>
      </c>
      <c r="D15" s="7">
        <v>0.15183868033051887</v>
      </c>
      <c r="E15" s="10">
        <v>305790.782955</v>
      </c>
      <c r="F15" s="10">
        <v>232244</v>
      </c>
      <c r="G15" s="7">
        <v>0.75948659327046131</v>
      </c>
      <c r="H15" s="9">
        <v>509648</v>
      </c>
      <c r="I15" s="10">
        <v>248957.68</v>
      </c>
      <c r="J15" s="7">
        <v>0.48848946724013437</v>
      </c>
      <c r="K15" s="9">
        <f>SUMIF('Estimate vs. Actual Generation'!$B$5:$B$274,'Breakdown by Supplier'!A15,'Estimate vs. Actual Generation'!$M$5:$M$274)</f>
        <v>270113</v>
      </c>
      <c r="L15" s="10">
        <f>SUMIF('Estimate vs. Actual Generation'!$B$5:$B$274,'Breakdown by Supplier'!A15,'Estimate vs. Actual Generation'!$N$5:$N$274)</f>
        <v>247487.56</v>
      </c>
      <c r="M15" s="7">
        <f t="shared" si="0"/>
        <v>0.91623713038617172</v>
      </c>
      <c r="N15" s="9">
        <f>SUMIF('Estimate vs. Actual Generation'!$B$5:$B$274,'Breakdown by Supplier'!A15,'Estimate vs. Actual Generation'!$P$5:$P$274)</f>
        <v>277426</v>
      </c>
      <c r="O15" s="10">
        <f>SUMIF('Estimate vs. Actual Generation'!$B$5:$B$274,'Breakdown by Supplier'!A15,'Estimate vs. Actual Generation'!$Q$5:$Q$274)</f>
        <v>245310.33</v>
      </c>
      <c r="P15" s="7">
        <f t="shared" si="1"/>
        <v>0.88423698571871412</v>
      </c>
      <c r="Q15" s="26"/>
      <c r="R15" s="290"/>
      <c r="S15" s="291"/>
      <c r="T15" s="291"/>
      <c r="U15" s="329"/>
      <c r="V15" s="330"/>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row>
    <row r="16" spans="1:61" x14ac:dyDescent="0.25">
      <c r="A16" s="19" t="s">
        <v>130</v>
      </c>
      <c r="B16" s="9">
        <v>46500</v>
      </c>
      <c r="C16" s="10">
        <v>19015.759999999998</v>
      </c>
      <c r="D16" s="7">
        <v>0.40894107526881718</v>
      </c>
      <c r="E16" s="10">
        <v>79198</v>
      </c>
      <c r="F16" s="10">
        <v>68982.163</v>
      </c>
      <c r="G16" s="7">
        <v>0.87100890173994294</v>
      </c>
      <c r="H16" s="9">
        <v>78753</v>
      </c>
      <c r="I16" s="10">
        <v>74422.86</v>
      </c>
      <c r="J16" s="7">
        <v>0.94501618985943392</v>
      </c>
      <c r="K16" s="9">
        <f>SUMIF('Estimate vs. Actual Generation'!$B$5:$B$274,'Breakdown by Supplier'!A16,'Estimate vs. Actual Generation'!$M$5:$M$274)</f>
        <v>78148</v>
      </c>
      <c r="L16" s="10">
        <f>SUMIF('Estimate vs. Actual Generation'!$B$5:$B$274,'Breakdown by Supplier'!A16,'Estimate vs. Actual Generation'!$N$5:$N$274)</f>
        <v>77280.94</v>
      </c>
      <c r="M16" s="7">
        <f t="shared" si="0"/>
        <v>0.98890489839791174</v>
      </c>
      <c r="N16" s="9">
        <f>SUMIF('Estimate vs. Actual Generation'!$B$5:$B$274,'Breakdown by Supplier'!A16,'Estimate vs. Actual Generation'!$P$5:$P$274)</f>
        <v>77924</v>
      </c>
      <c r="O16" s="10">
        <f>SUMIF('Estimate vs. Actual Generation'!$B$5:$B$274,'Breakdown by Supplier'!A16,'Estimate vs. Actual Generation'!$Q$5:$Q$274)</f>
        <v>69121.592000000004</v>
      </c>
      <c r="P16" s="7">
        <f t="shared" si="1"/>
        <v>0.88703855038242396</v>
      </c>
      <c r="Q16" s="26"/>
      <c r="R16" s="321"/>
      <c r="S16" s="322"/>
      <c r="T16" s="322"/>
      <c r="U16" s="331"/>
      <c r="V16" s="332"/>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row>
    <row r="17" spans="1:61" x14ac:dyDescent="0.25">
      <c r="A17" s="19" t="s">
        <v>133</v>
      </c>
      <c r="B17" s="9">
        <v>14709.2</v>
      </c>
      <c r="C17" s="10">
        <v>14534.25</v>
      </c>
      <c r="D17" s="7">
        <v>0.98810608326761473</v>
      </c>
      <c r="E17" s="10">
        <v>14960.9</v>
      </c>
      <c r="F17" s="10">
        <v>13281.86</v>
      </c>
      <c r="G17" s="7">
        <v>0.88777145759947607</v>
      </c>
      <c r="H17" s="9">
        <v>14912</v>
      </c>
      <c r="I17" s="10">
        <v>15511.251141000001</v>
      </c>
      <c r="J17" s="7">
        <v>1.0401858329533262</v>
      </c>
      <c r="K17" s="9">
        <f>SUMIF('Estimate vs. Actual Generation'!$B$5:$B$274,'Breakdown by Supplier'!A17,'Estimate vs. Actual Generation'!$M$5:$M$274)</f>
        <v>15137</v>
      </c>
      <c r="L17" s="10">
        <f>SUMIF('Estimate vs. Actual Generation'!$B$5:$B$274,'Breakdown by Supplier'!A17,'Estimate vs. Actual Generation'!$N$5:$N$274)</f>
        <v>16118.210413999999</v>
      </c>
      <c r="M17" s="7">
        <f t="shared" si="0"/>
        <v>1.0648219867873423</v>
      </c>
      <c r="N17" s="9">
        <f>SUMIF('Estimate vs. Actual Generation'!$B$5:$B$274,'Breakdown by Supplier'!A17,'Estimate vs. Actual Generation'!$P$5:$P$274)</f>
        <v>15000</v>
      </c>
      <c r="O17" s="10">
        <f>SUMIF('Estimate vs. Actual Generation'!$B$5:$B$274,'Breakdown by Supplier'!A17,'Estimate vs. Actual Generation'!$Q$5:$Q$274)</f>
        <v>0</v>
      </c>
      <c r="P17" s="7">
        <f t="shared" si="1"/>
        <v>0</v>
      </c>
      <c r="Q17" s="26"/>
      <c r="R17" s="288" t="s">
        <v>637</v>
      </c>
      <c r="S17" s="289"/>
      <c r="T17" s="289"/>
      <c r="U17" s="294"/>
      <c r="V17" s="295"/>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row>
    <row r="18" spans="1:61" x14ac:dyDescent="0.25">
      <c r="A18" s="19" t="s">
        <v>138</v>
      </c>
      <c r="B18" s="9">
        <v>219188</v>
      </c>
      <c r="C18" s="10">
        <v>189760.565</v>
      </c>
      <c r="D18" s="7">
        <v>0.8657434029235177</v>
      </c>
      <c r="E18" s="10">
        <v>224846</v>
      </c>
      <c r="F18" s="10">
        <v>192660.29</v>
      </c>
      <c r="G18" s="7">
        <v>0.85685442480631191</v>
      </c>
      <c r="H18" s="9">
        <v>224910</v>
      </c>
      <c r="I18" s="10">
        <v>212102.57</v>
      </c>
      <c r="J18" s="7">
        <v>0.94305531101329421</v>
      </c>
      <c r="K18" s="9">
        <f>SUMIF('Estimate vs. Actual Generation'!$B$5:$B$274,'Breakdown by Supplier'!A18,'Estimate vs. Actual Generation'!$M$5:$M$274)</f>
        <v>223183</v>
      </c>
      <c r="L18" s="10">
        <f>SUMIF('Estimate vs. Actual Generation'!$B$5:$B$274,'Breakdown by Supplier'!A18,'Estimate vs. Actual Generation'!$N$5:$N$274)</f>
        <v>55973.120000000003</v>
      </c>
      <c r="M18" s="7">
        <f t="shared" si="0"/>
        <v>0.25079472898921512</v>
      </c>
      <c r="N18" s="9">
        <f>SUMIF('Estimate vs. Actual Generation'!$B$5:$B$274,'Breakdown by Supplier'!A18,'Estimate vs. Actual Generation'!$P$5:$P$274)</f>
        <v>222542</v>
      </c>
      <c r="O18" s="10">
        <f>SUMIF('Estimate vs. Actual Generation'!$B$5:$B$274,'Breakdown by Supplier'!A18,'Estimate vs. Actual Generation'!$Q$5:$Q$274)</f>
        <v>178132.91</v>
      </c>
      <c r="P18" s="7">
        <f t="shared" si="1"/>
        <v>0.8004462528421602</v>
      </c>
      <c r="Q18" s="26"/>
      <c r="R18" s="290"/>
      <c r="S18" s="291"/>
      <c r="T18" s="291"/>
      <c r="U18" s="296"/>
      <c r="V18" s="297"/>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row>
    <row r="19" spans="1:61" ht="15.75" thickBot="1" x14ac:dyDescent="0.3">
      <c r="A19" s="19" t="s">
        <v>141</v>
      </c>
      <c r="B19" s="9">
        <v>336384</v>
      </c>
      <c r="C19" s="10">
        <v>322812</v>
      </c>
      <c r="D19" s="7">
        <v>0.95965325342465757</v>
      </c>
      <c r="E19" s="10">
        <v>336385</v>
      </c>
      <c r="F19" s="10">
        <v>299354</v>
      </c>
      <c r="G19" s="7">
        <v>0.88991482973378722</v>
      </c>
      <c r="H19" s="9">
        <v>332347.64</v>
      </c>
      <c r="I19" s="10">
        <v>278457.86</v>
      </c>
      <c r="J19" s="7">
        <v>0.83785117294649658</v>
      </c>
      <c r="K19" s="9">
        <f>SUMIF('Estimate vs. Actual Generation'!$B$5:$B$274,'Breakdown by Supplier'!A19,'Estimate vs. Actual Generation'!$M$5:$M$274)</f>
        <v>332347</v>
      </c>
      <c r="L19" s="10">
        <f>SUMIF('Estimate vs. Actual Generation'!$B$5:$B$274,'Breakdown by Supplier'!A19,'Estimate vs. Actual Generation'!$N$5:$N$274)</f>
        <v>336354</v>
      </c>
      <c r="M19" s="7">
        <f t="shared" si="0"/>
        <v>1.0120566757034064</v>
      </c>
      <c r="N19" s="9">
        <f>SUMIF('Estimate vs. Actual Generation'!$B$5:$B$274,'Breakdown by Supplier'!A19,'Estimate vs. Actual Generation'!$P$5:$P$274)</f>
        <v>336384</v>
      </c>
      <c r="O19" s="10">
        <f>SUMIF('Estimate vs. Actual Generation'!$B$5:$B$274,'Breakdown by Supplier'!A19,'Estimate vs. Actual Generation'!$Q$5:$Q$274)</f>
        <v>291474</v>
      </c>
      <c r="P19" s="7">
        <f t="shared" si="1"/>
        <v>0.86649186643835618</v>
      </c>
      <c r="Q19" s="26"/>
      <c r="R19" s="292"/>
      <c r="S19" s="293"/>
      <c r="T19" s="293"/>
      <c r="U19" s="298"/>
      <c r="V19" s="299"/>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row>
    <row r="20" spans="1:61" x14ac:dyDescent="0.25">
      <c r="A20" s="19" t="s">
        <v>144</v>
      </c>
      <c r="B20" s="9">
        <v>111810</v>
      </c>
      <c r="C20" s="10">
        <v>22392</v>
      </c>
      <c r="D20" s="7">
        <v>0.2002683123155353</v>
      </c>
      <c r="E20" s="10">
        <v>269016.10463082656</v>
      </c>
      <c r="F20" s="10">
        <v>123317.977</v>
      </c>
      <c r="G20" s="7">
        <v>0.4584036973148149</v>
      </c>
      <c r="H20" s="9">
        <v>359431.56440000003</v>
      </c>
      <c r="I20" s="10">
        <v>228412.01861999999</v>
      </c>
      <c r="J20" s="7">
        <v>0.63548124662142214</v>
      </c>
      <c r="K20" s="9">
        <f>SUMIF('Estimate vs. Actual Generation'!$B$5:$B$274,'Breakdown by Supplier'!A20,'Estimate vs. Actual Generation'!$M$5:$M$274)</f>
        <v>535501</v>
      </c>
      <c r="L20" s="10">
        <f>SUMIF('Estimate vs. Actual Generation'!$B$5:$B$274,'Breakdown by Supplier'!A20,'Estimate vs. Actual Generation'!$N$5:$N$274)</f>
        <v>329586.98</v>
      </c>
      <c r="M20" s="7">
        <f t="shared" si="0"/>
        <v>0.61547407007643307</v>
      </c>
      <c r="N20" s="9">
        <f>SUMIF('Estimate vs. Actual Generation'!$B$5:$B$274,'Breakdown by Supplier'!A20,'Estimate vs. Actual Generation'!$P$5:$P$274)</f>
        <v>560390</v>
      </c>
      <c r="O20" s="10">
        <f>SUMIF('Estimate vs. Actual Generation'!$B$5:$B$274,'Breakdown by Supplier'!A20,'Estimate vs. Actual Generation'!$Q$5:$Q$274)</f>
        <v>427785.26</v>
      </c>
      <c r="P20" s="7">
        <f t="shared" si="1"/>
        <v>0.76337061689180752</v>
      </c>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row>
    <row r="21" spans="1:61" x14ac:dyDescent="0.25">
      <c r="A21" s="19" t="s">
        <v>149</v>
      </c>
      <c r="B21" s="9">
        <v>640243.44720455818</v>
      </c>
      <c r="C21" s="10">
        <v>487681</v>
      </c>
      <c r="D21" s="7">
        <v>0.7617118177926242</v>
      </c>
      <c r="E21" s="10">
        <v>2061761.4248343571</v>
      </c>
      <c r="F21" s="10">
        <v>1719186.8861583881</v>
      </c>
      <c r="G21" s="7">
        <v>0.83384375391372378</v>
      </c>
      <c r="H21" s="9">
        <v>936433</v>
      </c>
      <c r="I21" s="10">
        <v>842645.41546457959</v>
      </c>
      <c r="J21" s="7">
        <v>0.89984592113325734</v>
      </c>
      <c r="K21" s="9">
        <f>SUMIF('Estimate vs. Actual Generation'!$B$5:$B$274,'Breakdown by Supplier'!A21,'Estimate vs. Actual Generation'!$M$5:$M$274)</f>
        <v>2139672</v>
      </c>
      <c r="L21" s="10">
        <f>SUMIF('Estimate vs. Actual Generation'!$B$5:$B$274,'Breakdown by Supplier'!A21,'Estimate vs. Actual Generation'!$N$5:$N$274)</f>
        <v>1342340.5012195092</v>
      </c>
      <c r="M21" s="7">
        <f t="shared" si="0"/>
        <v>0.62735807227439966</v>
      </c>
      <c r="N21" s="9">
        <f>SUMIF('Estimate vs. Actual Generation'!$B$5:$B$274,'Breakdown by Supplier'!A21,'Estimate vs. Actual Generation'!$P$5:$P$274)</f>
        <v>1505199</v>
      </c>
      <c r="O21" s="10">
        <f>SUMIF('Estimate vs. Actual Generation'!$B$5:$B$274,'Breakdown by Supplier'!A21,'Estimate vs. Actual Generation'!$Q$5:$Q$274)</f>
        <v>1341605.2849369084</v>
      </c>
      <c r="P21" s="7">
        <f t="shared" si="1"/>
        <v>0.89131422817641281</v>
      </c>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row>
    <row r="22" spans="1:61" x14ac:dyDescent="0.25">
      <c r="A22" s="19" t="s">
        <v>759</v>
      </c>
      <c r="B22" s="9">
        <v>0</v>
      </c>
      <c r="C22" s="10">
        <v>0</v>
      </c>
      <c r="D22" s="7" t="s">
        <v>837</v>
      </c>
      <c r="E22" s="10">
        <v>0</v>
      </c>
      <c r="F22" s="10">
        <v>0</v>
      </c>
      <c r="G22" s="7" t="s">
        <v>837</v>
      </c>
      <c r="H22" s="9">
        <v>0</v>
      </c>
      <c r="I22" s="10">
        <v>0</v>
      </c>
      <c r="J22" s="7" t="s">
        <v>837</v>
      </c>
      <c r="K22" s="9">
        <f>SUMIF('Estimate vs. Actual Generation'!$B$5:$B$274,'Breakdown by Supplier'!A22,'Estimate vs. Actual Generation'!$M$5:$M$274)</f>
        <v>120429</v>
      </c>
      <c r="L22" s="10">
        <f>SUMIF('Estimate vs. Actual Generation'!$B$5:$B$274,'Breakdown by Supplier'!A22,'Estimate vs. Actual Generation'!$N$5:$N$274)</f>
        <v>63297.74</v>
      </c>
      <c r="M22" s="7">
        <f t="shared" si="0"/>
        <v>0.52560213901967134</v>
      </c>
      <c r="N22" s="9">
        <f>SUMIF('Estimate vs. Actual Generation'!$B$5:$B$274,'Breakdown by Supplier'!A22,'Estimate vs. Actual Generation'!$P$5:$P$274)</f>
        <v>131920</v>
      </c>
      <c r="O22" s="10">
        <f>SUMIF('Estimate vs. Actual Generation'!$B$5:$B$274,'Breakdown by Supplier'!A22,'Estimate vs. Actual Generation'!$Q$5:$Q$274)</f>
        <v>52024.896000000001</v>
      </c>
      <c r="P22" s="7">
        <f t="shared" si="1"/>
        <v>0.39436701030927834</v>
      </c>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row>
    <row r="23" spans="1:61" x14ac:dyDescent="0.25">
      <c r="A23" s="19" t="s">
        <v>182</v>
      </c>
      <c r="B23" s="9">
        <v>15062.351999999999</v>
      </c>
      <c r="C23" s="10">
        <v>1970.663</v>
      </c>
      <c r="D23" s="7">
        <v>0.13083368387619676</v>
      </c>
      <c r="E23" s="10">
        <v>15107.136</v>
      </c>
      <c r="F23" s="10">
        <v>2106.08</v>
      </c>
      <c r="G23" s="7">
        <v>0.13940961410554586</v>
      </c>
      <c r="H23" s="9">
        <v>15107.136</v>
      </c>
      <c r="I23" s="10">
        <v>2113.0450000000001</v>
      </c>
      <c r="J23" s="7">
        <v>0.13987065450393774</v>
      </c>
      <c r="K23" s="9">
        <f>SUMIF('Estimate vs. Actual Generation'!$B$5:$B$274,'Breakdown by Supplier'!A23,'Estimate vs. Actual Generation'!$M$5:$M$274)</f>
        <v>14928</v>
      </c>
      <c r="L23" s="10">
        <f>SUMIF('Estimate vs. Actual Generation'!$B$5:$B$274,'Breakdown by Supplier'!A23,'Estimate vs. Actual Generation'!$N$5:$N$274)</f>
        <v>2598.0919999999996</v>
      </c>
      <c r="M23" s="7">
        <f t="shared" si="0"/>
        <v>0.1740415326902465</v>
      </c>
      <c r="N23" s="9">
        <f>SUMIF('Estimate vs. Actual Generation'!$B$5:$B$274,'Breakdown by Supplier'!A23,'Estimate vs. Actual Generation'!$P$5:$P$274)</f>
        <v>14928</v>
      </c>
      <c r="O23" s="10">
        <f>SUMIF('Estimate vs. Actual Generation'!$B$5:$B$274,'Breakdown by Supplier'!A23,'Estimate vs. Actual Generation'!$Q$5:$Q$274)</f>
        <v>1892.952</v>
      </c>
      <c r="P23" s="7">
        <f t="shared" si="1"/>
        <v>0.12680546623794212</v>
      </c>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row>
    <row r="24" spans="1:61" x14ac:dyDescent="0.25">
      <c r="A24" s="19" t="s">
        <v>187</v>
      </c>
      <c r="B24" s="9">
        <v>121800</v>
      </c>
      <c r="C24" s="10">
        <v>97252</v>
      </c>
      <c r="D24" s="7">
        <v>0.79845648604269293</v>
      </c>
      <c r="E24" s="10">
        <v>121800.30143999998</v>
      </c>
      <c r="F24" s="10">
        <v>88247.959999999992</v>
      </c>
      <c r="G24" s="7">
        <v>0.7245298981749384</v>
      </c>
      <c r="H24" s="9">
        <v>116142.39</v>
      </c>
      <c r="I24" s="10">
        <v>94414.767699999997</v>
      </c>
      <c r="J24" s="7">
        <v>0.81292254877827119</v>
      </c>
      <c r="K24" s="9">
        <f>SUMIF('Estimate vs. Actual Generation'!$B$5:$B$274,'Breakdown by Supplier'!A24,'Estimate vs. Actual Generation'!$M$5:$M$274)</f>
        <v>116461</v>
      </c>
      <c r="L24" s="10">
        <f>SUMIF('Estimate vs. Actual Generation'!$B$5:$B$274,'Breakdown by Supplier'!A24,'Estimate vs. Actual Generation'!$N$5:$N$274)</f>
        <v>100906.68</v>
      </c>
      <c r="M24" s="7">
        <f t="shared" si="0"/>
        <v>0.86644181313916235</v>
      </c>
      <c r="N24" s="9">
        <f>SUMIF('Estimate vs. Actual Generation'!$B$5:$B$274,'Breakdown by Supplier'!A24,'Estimate vs. Actual Generation'!$P$5:$P$274)</f>
        <v>118755</v>
      </c>
      <c r="O24" s="10">
        <f>SUMIF('Estimate vs. Actual Generation'!$B$5:$B$274,'Breakdown by Supplier'!A24,'Estimate vs. Actual Generation'!$Q$5:$Q$274)</f>
        <v>79213.439999999769</v>
      </c>
      <c r="P24" s="7">
        <f t="shared" si="1"/>
        <v>0.66703246179108056</v>
      </c>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row>
    <row r="25" spans="1:61" x14ac:dyDescent="0.25">
      <c r="A25" s="19" t="s">
        <v>190</v>
      </c>
      <c r="B25" s="9">
        <v>49800</v>
      </c>
      <c r="C25" s="10">
        <v>0</v>
      </c>
      <c r="D25" s="7">
        <v>0</v>
      </c>
      <c r="E25" s="10">
        <v>81734</v>
      </c>
      <c r="F25" s="10">
        <v>43367.733966100859</v>
      </c>
      <c r="G25" s="7">
        <v>0.53059600614310887</v>
      </c>
      <c r="H25" s="9">
        <v>120000</v>
      </c>
      <c r="I25" s="10">
        <v>103681.57045200001</v>
      </c>
      <c r="J25" s="7">
        <v>0.86401308710000013</v>
      </c>
      <c r="K25" s="9">
        <f>SUMIF('Estimate vs. Actual Generation'!$B$5:$B$274,'Breakdown by Supplier'!A25,'Estimate vs. Actual Generation'!$M$5:$M$274)</f>
        <v>115009</v>
      </c>
      <c r="L25" s="10">
        <f>SUMIF('Estimate vs. Actual Generation'!$B$5:$B$274,'Breakdown by Supplier'!A25,'Estimate vs. Actual Generation'!$N$5:$N$274)</f>
        <v>108178.33000000002</v>
      </c>
      <c r="M25" s="7">
        <f t="shared" si="0"/>
        <v>0.94060751767253015</v>
      </c>
      <c r="N25" s="9">
        <f>SUMIF('Estimate vs. Actual Generation'!$B$5:$B$274,'Breakdown by Supplier'!A25,'Estimate vs. Actual Generation'!$P$5:$P$274)</f>
        <v>82930</v>
      </c>
      <c r="O25" s="10">
        <f>SUMIF('Estimate vs. Actual Generation'!$B$5:$B$274,'Breakdown by Supplier'!A25,'Estimate vs. Actual Generation'!$Q$5:$Q$274)</f>
        <v>64517.94</v>
      </c>
      <c r="P25" s="7">
        <f t="shared" si="1"/>
        <v>0.77798070662004104</v>
      </c>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x14ac:dyDescent="0.25">
      <c r="A26" s="19" t="s">
        <v>196</v>
      </c>
      <c r="B26" s="9">
        <v>2386.9997800000001</v>
      </c>
      <c r="C26" s="10">
        <v>0</v>
      </c>
      <c r="D26" s="7">
        <v>0</v>
      </c>
      <c r="E26" s="10">
        <v>2386.9997800000001</v>
      </c>
      <c r="F26" s="10">
        <v>0</v>
      </c>
      <c r="G26" s="7">
        <v>0</v>
      </c>
      <c r="H26" s="9">
        <v>2386.9997800000001</v>
      </c>
      <c r="I26" s="10">
        <v>672.47299999999996</v>
      </c>
      <c r="J26" s="7">
        <v>0.28172310933350814</v>
      </c>
      <c r="K26" s="9">
        <f>SUMIF('Estimate vs. Actual Generation'!$B$5:$B$274,'Breakdown by Supplier'!A26,'Estimate vs. Actual Generation'!$M$5:$M$274)</f>
        <v>2054.48</v>
      </c>
      <c r="L26" s="10">
        <f>SUMIF('Estimate vs. Actual Generation'!$B$5:$B$274,'Breakdown by Supplier'!A26,'Estimate vs. Actual Generation'!$N$5:$N$274)</f>
        <v>1638.67</v>
      </c>
      <c r="M26" s="7">
        <f t="shared" si="0"/>
        <v>0.79760815388808848</v>
      </c>
      <c r="N26" s="9">
        <f>SUMIF('Estimate vs. Actual Generation'!$B$5:$B$274,'Breakdown by Supplier'!A26,'Estimate vs. Actual Generation'!$P$5:$P$274)</f>
        <v>2034</v>
      </c>
      <c r="O26" s="10">
        <f>SUMIF('Estimate vs. Actual Generation'!$B$5:$B$274,'Breakdown by Supplier'!A26,'Estimate vs. Actual Generation'!$Q$5:$Q$274)</f>
        <v>1271.76</v>
      </c>
      <c r="P26" s="7">
        <f t="shared" si="1"/>
        <v>0.62525073746312687</v>
      </c>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row>
    <row r="27" spans="1:61" x14ac:dyDescent="0.25">
      <c r="A27" s="19" t="s">
        <v>199</v>
      </c>
      <c r="B27" s="9">
        <v>7838</v>
      </c>
      <c r="C27" s="10">
        <v>314.22699999999998</v>
      </c>
      <c r="D27" s="7">
        <v>4.0090201582036231E-2</v>
      </c>
      <c r="E27" s="10">
        <v>7300</v>
      </c>
      <c r="F27" s="10">
        <v>6424.9800000000005</v>
      </c>
      <c r="G27" s="7">
        <v>0.88013424657534256</v>
      </c>
      <c r="H27" s="9">
        <v>7500</v>
      </c>
      <c r="I27" s="10">
        <v>6784</v>
      </c>
      <c r="J27" s="7">
        <v>0.9045333333333333</v>
      </c>
      <c r="K27" s="9">
        <f>SUMIF('Estimate vs. Actual Generation'!$B$5:$B$274,'Breakdown by Supplier'!A27,'Estimate vs. Actual Generation'!$M$5:$M$274)</f>
        <v>7500</v>
      </c>
      <c r="L27" s="10">
        <f>SUMIF('Estimate vs. Actual Generation'!$B$5:$B$274,'Breakdown by Supplier'!A27,'Estimate vs. Actual Generation'!$N$5:$N$274)</f>
        <v>7228</v>
      </c>
      <c r="M27" s="7">
        <f t="shared" si="0"/>
        <v>0.96373333333333333</v>
      </c>
      <c r="N27" s="9">
        <f>SUMIF('Estimate vs. Actual Generation'!$B$5:$B$274,'Breakdown by Supplier'!A27,'Estimate vs. Actual Generation'!$P$5:$P$274)</f>
        <v>7300</v>
      </c>
      <c r="O27" s="10">
        <f>SUMIF('Estimate vs. Actual Generation'!$B$5:$B$274,'Breakdown by Supplier'!A27,'Estimate vs. Actual Generation'!$Q$5:$Q$274)</f>
        <v>6245</v>
      </c>
      <c r="P27" s="7">
        <f t="shared" si="1"/>
        <v>0.85547945205479448</v>
      </c>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row>
    <row r="28" spans="1:61" x14ac:dyDescent="0.25">
      <c r="A28" s="19" t="s">
        <v>205</v>
      </c>
      <c r="B28" s="9">
        <v>66740.834000000003</v>
      </c>
      <c r="C28" s="10">
        <v>63110.16</v>
      </c>
      <c r="D28" s="7">
        <v>0.94560041008777329</v>
      </c>
      <c r="E28" s="10">
        <v>59909.962218444802</v>
      </c>
      <c r="F28" s="10">
        <v>58238.25267937524</v>
      </c>
      <c r="G28" s="7">
        <v>0.97209630122993329</v>
      </c>
      <c r="H28" s="9">
        <v>59870.149999999994</v>
      </c>
      <c r="I28" s="10">
        <v>62028.31</v>
      </c>
      <c r="J28" s="7">
        <v>1.0360473457975301</v>
      </c>
      <c r="K28" s="9">
        <f>SUMIF('Estimate vs. Actual Generation'!$B$5:$B$274,'Breakdown by Supplier'!A28,'Estimate vs. Actual Generation'!$M$5:$M$274)</f>
        <v>55968</v>
      </c>
      <c r="L28" s="10">
        <f>SUMIF('Estimate vs. Actual Generation'!$B$5:$B$274,'Breakdown by Supplier'!A28,'Estimate vs. Actual Generation'!$N$5:$N$274)</f>
        <v>57106.981140000004</v>
      </c>
      <c r="M28" s="7">
        <f t="shared" si="0"/>
        <v>1.0203505778301887</v>
      </c>
      <c r="N28" s="9">
        <f>SUMIF('Estimate vs. Actual Generation'!$B$5:$B$274,'Breakdown by Supplier'!A28,'Estimate vs. Actual Generation'!$P$5:$P$274)</f>
        <v>49774</v>
      </c>
      <c r="O28" s="10">
        <f>SUMIF('Estimate vs. Actual Generation'!$B$5:$B$274,'Breakdown by Supplier'!A28,'Estimate vs. Actual Generation'!$Q$5:$Q$274)</f>
        <v>114881</v>
      </c>
      <c r="P28" s="7">
        <f t="shared" si="1"/>
        <v>2.3080523968336881</v>
      </c>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row>
    <row r="29" spans="1:61" x14ac:dyDescent="0.25">
      <c r="A29" s="19" t="s">
        <v>208</v>
      </c>
      <c r="B29" s="9">
        <v>9101.9728799999993</v>
      </c>
      <c r="C29" s="10">
        <v>8957.89</v>
      </c>
      <c r="D29" s="7">
        <v>0.98417014839534434</v>
      </c>
      <c r="E29" s="10">
        <v>12846.419999999998</v>
      </c>
      <c r="F29" s="10">
        <v>9529.9700000000012</v>
      </c>
      <c r="G29" s="7">
        <v>0.74183858226649935</v>
      </c>
      <c r="H29" s="9">
        <v>13562.64</v>
      </c>
      <c r="I29" s="10">
        <v>13206.21</v>
      </c>
      <c r="J29" s="7">
        <v>0.97371971828493564</v>
      </c>
      <c r="K29" s="9">
        <f>SUMIF('Estimate vs. Actual Generation'!$B$5:$B$274,'Breakdown by Supplier'!A29,'Estimate vs. Actual Generation'!$M$5:$M$274)</f>
        <v>13104</v>
      </c>
      <c r="L29" s="10">
        <f>SUMIF('Estimate vs. Actual Generation'!$B$5:$B$274,'Breakdown by Supplier'!A29,'Estimate vs. Actual Generation'!$N$5:$N$274)</f>
        <v>12609.157999999999</v>
      </c>
      <c r="M29" s="7">
        <f t="shared" si="0"/>
        <v>0.96223733211233209</v>
      </c>
      <c r="N29" s="9">
        <f>SUMIF('Estimate vs. Actual Generation'!$B$5:$B$274,'Breakdown by Supplier'!A29,'Estimate vs. Actual Generation'!$P$5:$P$274)</f>
        <v>12870</v>
      </c>
      <c r="O29" s="10">
        <f>SUMIF('Estimate vs. Actual Generation'!$B$5:$B$274,'Breakdown by Supplier'!A29,'Estimate vs. Actual Generation'!$Q$5:$Q$274)</f>
        <v>12526.5</v>
      </c>
      <c r="P29" s="7">
        <f t="shared" si="1"/>
        <v>0.97331002331002336</v>
      </c>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row>
    <row r="30" spans="1:61" x14ac:dyDescent="0.25">
      <c r="A30" s="19" t="s">
        <v>215</v>
      </c>
      <c r="B30" s="9">
        <v>5466</v>
      </c>
      <c r="C30" s="10">
        <v>4273.57</v>
      </c>
      <c r="D30" s="7">
        <v>0.78184595682400282</v>
      </c>
      <c r="E30" s="10">
        <v>5466.375</v>
      </c>
      <c r="F30" s="10">
        <v>4000.34</v>
      </c>
      <c r="G30" s="7">
        <v>0.73180855685897883</v>
      </c>
      <c r="H30" s="9">
        <v>4388.232</v>
      </c>
      <c r="I30" s="10">
        <v>2949.7150000000001</v>
      </c>
      <c r="J30" s="7">
        <v>0.67218756893436815</v>
      </c>
      <c r="K30" s="9">
        <f>SUMIF('Estimate vs. Actual Generation'!$B$5:$B$274,'Breakdown by Supplier'!A30,'Estimate vs. Actual Generation'!$M$5:$M$274)</f>
        <v>4245.2708109759715</v>
      </c>
      <c r="L30" s="10">
        <f>SUMIF('Estimate vs. Actual Generation'!$B$5:$B$274,'Breakdown by Supplier'!A30,'Estimate vs. Actual Generation'!$N$5:$N$274)</f>
        <v>1683.0710000000001</v>
      </c>
      <c r="M30" s="7">
        <f t="shared" si="0"/>
        <v>0.39645786451325787</v>
      </c>
      <c r="N30" s="9">
        <f>SUMIF('Estimate vs. Actual Generation'!$B$5:$B$274,'Breakdown by Supplier'!A30,'Estimate vs. Actual Generation'!$P$5:$P$274)</f>
        <v>2853</v>
      </c>
      <c r="O30" s="10">
        <f>SUMIF('Estimate vs. Actual Generation'!$B$5:$B$274,'Breakdown by Supplier'!A30,'Estimate vs. Actual Generation'!$Q$5:$Q$274)</f>
        <v>2135.3500000000004</v>
      </c>
      <c r="P30" s="7">
        <f t="shared" si="1"/>
        <v>0.74845776375744844</v>
      </c>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row>
    <row r="31" spans="1:61" x14ac:dyDescent="0.25">
      <c r="A31" s="19" t="s">
        <v>220</v>
      </c>
      <c r="B31" s="9">
        <v>124998</v>
      </c>
      <c r="C31" s="10">
        <v>121054.364</v>
      </c>
      <c r="D31" s="7">
        <v>0.96845040720651532</v>
      </c>
      <c r="E31" s="10">
        <v>128960</v>
      </c>
      <c r="F31" s="10">
        <v>110007.908</v>
      </c>
      <c r="G31" s="7">
        <v>0.85303898883374685</v>
      </c>
      <c r="H31" s="9">
        <v>128830</v>
      </c>
      <c r="I31" s="10">
        <v>113636.86000000002</v>
      </c>
      <c r="J31" s="7">
        <v>0.88206830707133443</v>
      </c>
      <c r="K31" s="9">
        <f>SUMIF('Estimate vs. Actual Generation'!$B$5:$B$274,'Breakdown by Supplier'!A31,'Estimate vs. Actual Generation'!$M$5:$M$274)</f>
        <v>128699</v>
      </c>
      <c r="L31" s="10">
        <f>SUMIF('Estimate vs. Actual Generation'!$B$5:$B$274,'Breakdown by Supplier'!A31,'Estimate vs. Actual Generation'!$N$5:$N$274)</f>
        <v>104872.86</v>
      </c>
      <c r="M31" s="7">
        <f t="shared" si="0"/>
        <v>0.81486926860348563</v>
      </c>
      <c r="N31" s="9">
        <f>SUMIF('Estimate vs. Actual Generation'!$B$5:$B$274,'Breakdown by Supplier'!A31,'Estimate vs. Actual Generation'!$P$5:$P$274)</f>
        <v>130098</v>
      </c>
      <c r="O31" s="10">
        <f>SUMIF('Estimate vs. Actual Generation'!$B$5:$B$274,'Breakdown by Supplier'!A31,'Estimate vs. Actual Generation'!$Q$5:$Q$274)</f>
        <v>92395.361999999994</v>
      </c>
      <c r="P31" s="7">
        <f t="shared" si="1"/>
        <v>0.71019817368445326</v>
      </c>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row>
    <row r="32" spans="1:61" x14ac:dyDescent="0.25">
      <c r="A32" s="19" t="s">
        <v>223</v>
      </c>
      <c r="B32" s="9">
        <v>15599</v>
      </c>
      <c r="C32" s="10">
        <v>0</v>
      </c>
      <c r="D32" s="7">
        <v>0</v>
      </c>
      <c r="E32" s="10">
        <v>15599</v>
      </c>
      <c r="F32" s="10">
        <v>13951</v>
      </c>
      <c r="G32" s="7">
        <v>0.89435220206423494</v>
      </c>
      <c r="H32" s="9">
        <v>15600</v>
      </c>
      <c r="I32" s="10">
        <v>13632.98</v>
      </c>
      <c r="J32" s="7">
        <v>0.8739089743589743</v>
      </c>
      <c r="K32" s="9">
        <f>SUMIF('Estimate vs. Actual Generation'!$B$5:$B$274,'Breakdown by Supplier'!A32,'Estimate vs. Actual Generation'!$M$5:$M$274)</f>
        <v>15600</v>
      </c>
      <c r="L32" s="10">
        <f>SUMIF('Estimate vs. Actual Generation'!$B$5:$B$274,'Breakdown by Supplier'!A32,'Estimate vs. Actual Generation'!$N$5:$N$274)</f>
        <v>14723.901000000002</v>
      </c>
      <c r="M32" s="7">
        <f t="shared" si="0"/>
        <v>0.9438398076923078</v>
      </c>
      <c r="N32" s="9">
        <f>SUMIF('Estimate vs. Actual Generation'!$B$5:$B$274,'Breakdown by Supplier'!A32,'Estimate vs. Actual Generation'!$P$5:$P$274)</f>
        <v>15600</v>
      </c>
      <c r="O32" s="10">
        <f>SUMIF('Estimate vs. Actual Generation'!$B$5:$B$274,'Breakdown by Supplier'!A32,'Estimate vs. Actual Generation'!$Q$5:$Q$274)</f>
        <v>13189.37</v>
      </c>
      <c r="P32" s="7">
        <f t="shared" si="1"/>
        <v>0.84547243589743593</v>
      </c>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row>
    <row r="33" spans="1:61" x14ac:dyDescent="0.25">
      <c r="A33" s="19" t="s">
        <v>233</v>
      </c>
      <c r="B33" s="9">
        <v>2184</v>
      </c>
      <c r="C33" s="10">
        <v>0</v>
      </c>
      <c r="D33" s="7">
        <v>0</v>
      </c>
      <c r="E33" s="10">
        <v>2000</v>
      </c>
      <c r="F33" s="10">
        <v>0</v>
      </c>
      <c r="G33" s="7">
        <v>0</v>
      </c>
      <c r="H33" s="9">
        <v>2000</v>
      </c>
      <c r="I33" s="10">
        <v>448</v>
      </c>
      <c r="J33" s="7">
        <v>0.224</v>
      </c>
      <c r="K33" s="9">
        <f>SUMIF('Estimate vs. Actual Generation'!$B$5:$B$274,'Breakdown by Supplier'!A33,'Estimate vs. Actual Generation'!$M$5:$M$274)</f>
        <v>2000</v>
      </c>
      <c r="L33" s="10">
        <f>SUMIF('Estimate vs. Actual Generation'!$B$5:$B$274,'Breakdown by Supplier'!A33,'Estimate vs. Actual Generation'!$N$5:$N$274)</f>
        <v>1956.25</v>
      </c>
      <c r="M33" s="7">
        <f t="shared" si="0"/>
        <v>0.97812500000000002</v>
      </c>
      <c r="N33" s="9">
        <f>SUMIF('Estimate vs. Actual Generation'!$B$5:$B$274,'Breakdown by Supplier'!A33,'Estimate vs. Actual Generation'!$P$5:$P$274)</f>
        <v>2000</v>
      </c>
      <c r="O33" s="10">
        <f>SUMIF('Estimate vs. Actual Generation'!$B$5:$B$274,'Breakdown by Supplier'!A33,'Estimate vs. Actual Generation'!$Q$5:$Q$274)</f>
        <v>1752.9</v>
      </c>
      <c r="P33" s="7">
        <f t="shared" si="1"/>
        <v>0.87645000000000006</v>
      </c>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row>
    <row r="34" spans="1:61" x14ac:dyDescent="0.25">
      <c r="A34" s="19" t="s">
        <v>236</v>
      </c>
      <c r="B34" s="9">
        <v>40450.176000000007</v>
      </c>
      <c r="C34" s="10">
        <v>0</v>
      </c>
      <c r="D34" s="7">
        <v>0</v>
      </c>
      <c r="E34" s="10">
        <v>72004.898000000001</v>
      </c>
      <c r="F34" s="10">
        <v>10547.49</v>
      </c>
      <c r="G34" s="7">
        <v>0.14648295175697632</v>
      </c>
      <c r="H34" s="9">
        <v>125300</v>
      </c>
      <c r="I34" s="10">
        <v>98510.012170000002</v>
      </c>
      <c r="J34" s="7">
        <v>0.78619323359936155</v>
      </c>
      <c r="K34" s="9">
        <f>SUMIF('Estimate vs. Actual Generation'!$B$5:$B$274,'Breakdown by Supplier'!A34,'Estimate vs. Actual Generation'!$M$5:$M$274)</f>
        <v>122794</v>
      </c>
      <c r="L34" s="10">
        <f>SUMIF('Estimate vs. Actual Generation'!$B$5:$B$274,'Breakdown by Supplier'!A34,'Estimate vs. Actual Generation'!$N$5:$N$274)</f>
        <v>93967.739999999991</v>
      </c>
      <c r="M34" s="7">
        <f t="shared" si="0"/>
        <v>0.76524699903904092</v>
      </c>
      <c r="N34" s="9">
        <f>SUMIF('Estimate vs. Actual Generation'!$B$5:$B$274,'Breakdown by Supplier'!A34,'Estimate vs. Actual Generation'!$P$5:$P$274)</f>
        <v>122794</v>
      </c>
      <c r="O34" s="10">
        <f>SUMIF('Estimate vs. Actual Generation'!$B$5:$B$274,'Breakdown by Supplier'!A34,'Estimate vs. Actual Generation'!$Q$5:$Q$274)</f>
        <v>79676.669999999925</v>
      </c>
      <c r="P34" s="7">
        <f t="shared" si="1"/>
        <v>0.64886452106780401</v>
      </c>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row>
    <row r="35" spans="1:61" x14ac:dyDescent="0.25">
      <c r="A35" s="19" t="s">
        <v>239</v>
      </c>
      <c r="B35" s="9">
        <v>251940</v>
      </c>
      <c r="C35" s="10">
        <v>191775</v>
      </c>
      <c r="D35" s="7">
        <v>0.76119314122410098</v>
      </c>
      <c r="E35" s="10">
        <v>251940</v>
      </c>
      <c r="F35" s="10">
        <v>190568</v>
      </c>
      <c r="G35" s="7">
        <v>0.75640231801222513</v>
      </c>
      <c r="H35" s="9">
        <v>218103</v>
      </c>
      <c r="I35" s="10">
        <v>200338</v>
      </c>
      <c r="J35" s="7">
        <v>0.91854765867502963</v>
      </c>
      <c r="K35" s="9">
        <f>SUMIF('Estimate vs. Actual Generation'!$B$5:$B$274,'Breakdown by Supplier'!A35,'Estimate vs. Actual Generation'!$M$5:$M$274)</f>
        <v>218103</v>
      </c>
      <c r="L35" s="10">
        <f>SUMIF('Estimate vs. Actual Generation'!$B$5:$B$274,'Breakdown by Supplier'!A35,'Estimate vs. Actual Generation'!$N$5:$N$274)</f>
        <v>212947</v>
      </c>
      <c r="M35" s="7">
        <f t="shared" si="0"/>
        <v>0.97635979330866607</v>
      </c>
      <c r="N35" s="9">
        <f>SUMIF('Estimate vs. Actual Generation'!$B$5:$B$274,'Breakdown by Supplier'!A35,'Estimate vs. Actual Generation'!$P$5:$P$274)</f>
        <v>220752</v>
      </c>
      <c r="O35" s="10">
        <f>SUMIF('Estimate vs. Actual Generation'!$B$5:$B$274,'Breakdown by Supplier'!A35,'Estimate vs. Actual Generation'!$Q$5:$Q$274)</f>
        <v>183162</v>
      </c>
      <c r="P35" s="7">
        <f t="shared" si="1"/>
        <v>0.82971841704718419</v>
      </c>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row>
    <row r="36" spans="1:61" x14ac:dyDescent="0.25">
      <c r="A36" s="19" t="s">
        <v>242</v>
      </c>
      <c r="B36" s="9">
        <v>465863.83658199996</v>
      </c>
      <c r="C36" s="10">
        <v>194210</v>
      </c>
      <c r="D36" s="7">
        <v>0.41688146782308944</v>
      </c>
      <c r="E36" s="10">
        <v>506985.33101399988</v>
      </c>
      <c r="F36" s="10">
        <v>293753.83793000004</v>
      </c>
      <c r="G36" s="7">
        <v>0.57941289414128694</v>
      </c>
      <c r="H36" s="9">
        <v>508528.63583999994</v>
      </c>
      <c r="I36" s="10">
        <v>370190.4699999998</v>
      </c>
      <c r="J36" s="7">
        <v>0.7279638626220335</v>
      </c>
      <c r="K36" s="9">
        <f>SUMIF('Estimate vs. Actual Generation'!$B$5:$B$274,'Breakdown by Supplier'!A36,'Estimate vs. Actual Generation'!$M$5:$M$274)</f>
        <v>467169</v>
      </c>
      <c r="L36" s="10">
        <f>SUMIF('Estimate vs. Actual Generation'!$B$5:$B$274,'Breakdown by Supplier'!A36,'Estimate vs. Actual Generation'!$N$5:$N$274)</f>
        <v>402850.97220000008</v>
      </c>
      <c r="M36" s="7">
        <f t="shared" si="0"/>
        <v>0.86232385325224936</v>
      </c>
      <c r="N36" s="9">
        <f>SUMIF('Estimate vs. Actual Generation'!$B$5:$B$274,'Breakdown by Supplier'!A36,'Estimate vs. Actual Generation'!$P$5:$P$274)</f>
        <v>496045</v>
      </c>
      <c r="O36" s="10">
        <f>SUMIF('Estimate vs. Actual Generation'!$B$5:$B$274,'Breakdown by Supplier'!A36,'Estimate vs. Actual Generation'!$Q$5:$Q$274)</f>
        <v>376446.52975000156</v>
      </c>
      <c r="P36" s="7">
        <f t="shared" si="1"/>
        <v>0.75889592627685298</v>
      </c>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row>
    <row r="37" spans="1:61" x14ac:dyDescent="0.25">
      <c r="A37" s="19" t="s">
        <v>327</v>
      </c>
      <c r="B37" s="9">
        <v>0</v>
      </c>
      <c r="C37" s="10">
        <v>0</v>
      </c>
      <c r="D37" s="7" t="s">
        <v>7</v>
      </c>
      <c r="E37" s="10">
        <v>160000</v>
      </c>
      <c r="F37" s="10">
        <v>109204.01999999999</v>
      </c>
      <c r="G37" s="7">
        <v>0.68252512499999995</v>
      </c>
      <c r="H37" s="9">
        <v>288397</v>
      </c>
      <c r="I37" s="10">
        <v>238492.94</v>
      </c>
      <c r="J37" s="7">
        <v>0.8269605439723714</v>
      </c>
      <c r="K37" s="9">
        <f>SUMIF('Estimate vs. Actual Generation'!$B$5:$B$274,'Breakdown by Supplier'!A37,'Estimate vs. Actual Generation'!$M$5:$M$274)</f>
        <v>271439</v>
      </c>
      <c r="L37" s="10">
        <f>SUMIF('Estimate vs. Actual Generation'!$B$5:$B$274,'Breakdown by Supplier'!A37,'Estimate vs. Actual Generation'!$N$5:$N$274)</f>
        <v>236795.81</v>
      </c>
      <c r="M37" s="7">
        <f t="shared" si="0"/>
        <v>0.87237209833516927</v>
      </c>
      <c r="N37" s="9">
        <f>SUMIF('Estimate vs. Actual Generation'!$B$5:$B$274,'Breakdown by Supplier'!A37,'Estimate vs. Actual Generation'!$P$5:$P$274)</f>
        <v>271003</v>
      </c>
      <c r="O37" s="10">
        <f>SUMIF('Estimate vs. Actual Generation'!$B$5:$B$274,'Breakdown by Supplier'!A37,'Estimate vs. Actual Generation'!$Q$5:$Q$274)</f>
        <v>198203.81</v>
      </c>
      <c r="P37" s="7">
        <f t="shared" si="1"/>
        <v>0.73137127633273435</v>
      </c>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row>
    <row r="38" spans="1:61" x14ac:dyDescent="0.25">
      <c r="A38" s="19" t="s">
        <v>332</v>
      </c>
      <c r="B38" s="9">
        <v>31401</v>
      </c>
      <c r="C38" s="10">
        <v>0</v>
      </c>
      <c r="D38" s="7">
        <v>0</v>
      </c>
      <c r="E38" s="10">
        <v>17349</v>
      </c>
      <c r="F38" s="10">
        <v>3683.2</v>
      </c>
      <c r="G38" s="7">
        <v>0.21230042077353162</v>
      </c>
      <c r="H38" s="9">
        <v>29516</v>
      </c>
      <c r="I38" s="10">
        <v>27789.91</v>
      </c>
      <c r="J38" s="7">
        <v>0.94152019243799967</v>
      </c>
      <c r="K38" s="9">
        <f>SUMIF('Estimate vs. Actual Generation'!$B$5:$B$274,'Breakdown by Supplier'!A38,'Estimate vs. Actual Generation'!$M$5:$M$274)</f>
        <v>29866</v>
      </c>
      <c r="L38" s="10">
        <f>SUMIF('Estimate vs. Actual Generation'!$B$5:$B$274,'Breakdown by Supplier'!A38,'Estimate vs. Actual Generation'!$N$5:$N$274)</f>
        <v>29338.1</v>
      </c>
      <c r="M38" s="7">
        <f t="shared" si="0"/>
        <v>0.98232438224067498</v>
      </c>
      <c r="N38" s="9">
        <f>SUMIF('Estimate vs. Actual Generation'!$B$5:$B$274,'Breakdown by Supplier'!A38,'Estimate vs. Actual Generation'!$P$5:$P$274)</f>
        <v>28958</v>
      </c>
      <c r="O38" s="10">
        <f>SUMIF('Estimate vs. Actual Generation'!$B$5:$B$274,'Breakdown by Supplier'!A38,'Estimate vs. Actual Generation'!$Q$5:$Q$274)</f>
        <v>23658.05</v>
      </c>
      <c r="P38" s="7">
        <f t="shared" si="1"/>
        <v>0.81697803715726225</v>
      </c>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row>
    <row r="39" spans="1:61" x14ac:dyDescent="0.25">
      <c r="A39" s="19" t="s">
        <v>335</v>
      </c>
      <c r="B39" s="9">
        <v>1356.2639999999999</v>
      </c>
      <c r="C39" s="10">
        <v>1417.54</v>
      </c>
      <c r="D39" s="7">
        <v>1.0451799944553568</v>
      </c>
      <c r="E39" s="10">
        <v>4986.6299999999992</v>
      </c>
      <c r="F39" s="10">
        <v>1790</v>
      </c>
      <c r="G39" s="7">
        <v>0.35895985866206243</v>
      </c>
      <c r="H39" s="9">
        <v>4986.6299999999992</v>
      </c>
      <c r="I39" s="10">
        <v>1661.2455</v>
      </c>
      <c r="J39" s="7">
        <v>0.33313991613574706</v>
      </c>
      <c r="K39" s="9">
        <f>SUMIF('Estimate vs. Actual Generation'!$B$5:$B$274,'Breakdown by Supplier'!A39,'Estimate vs. Actual Generation'!$M$5:$M$274)</f>
        <v>4818</v>
      </c>
      <c r="L39" s="10">
        <f>SUMIF('Estimate vs. Actual Generation'!$B$5:$B$274,'Breakdown by Supplier'!A39,'Estimate vs. Actual Generation'!$N$5:$N$274)</f>
        <v>3830</v>
      </c>
      <c r="M39" s="7">
        <f t="shared" si="0"/>
        <v>0.79493565794935661</v>
      </c>
      <c r="N39" s="9">
        <f>SUMIF('Estimate vs. Actual Generation'!$B$5:$B$274,'Breakdown by Supplier'!A39,'Estimate vs. Actual Generation'!$P$5:$P$274)</f>
        <v>4818</v>
      </c>
      <c r="O39" s="10">
        <f>SUMIF('Estimate vs. Actual Generation'!$B$5:$B$274,'Breakdown by Supplier'!A39,'Estimate vs. Actual Generation'!$Q$5:$Q$274)</f>
        <v>4087.4211099999984</v>
      </c>
      <c r="P39" s="7">
        <f t="shared" si="1"/>
        <v>0.84836469696969663</v>
      </c>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row>
    <row r="40" spans="1:61" x14ac:dyDescent="0.25">
      <c r="A40" s="19" t="s">
        <v>340</v>
      </c>
      <c r="B40" s="9">
        <v>0</v>
      </c>
      <c r="C40" s="10">
        <v>0</v>
      </c>
      <c r="D40" s="7" t="s">
        <v>7</v>
      </c>
      <c r="E40" s="10">
        <v>90426</v>
      </c>
      <c r="F40" s="10">
        <v>2312.81</v>
      </c>
      <c r="G40" s="7">
        <v>2.5576825249375178E-2</v>
      </c>
      <c r="H40" s="9">
        <v>154508</v>
      </c>
      <c r="I40" s="10">
        <v>169569.03</v>
      </c>
      <c r="J40" s="7">
        <v>1.0974773474512647</v>
      </c>
      <c r="K40" s="9">
        <f>SUMIF('Estimate vs. Actual Generation'!$B$5:$B$274,'Breakdown by Supplier'!A40,'Estimate vs. Actual Generation'!$M$5:$M$274)</f>
        <v>156260</v>
      </c>
      <c r="L40" s="10">
        <f>SUMIF('Estimate vs. Actual Generation'!$B$5:$B$274,'Breakdown by Supplier'!A40,'Estimate vs. Actual Generation'!$N$5:$N$274)</f>
        <v>164638.53</v>
      </c>
      <c r="M40" s="7">
        <f t="shared" si="0"/>
        <v>1.0536191603737362</v>
      </c>
      <c r="N40" s="9">
        <f>SUMIF('Estimate vs. Actual Generation'!$B$5:$B$274,'Breakdown by Supplier'!A40,'Estimate vs. Actual Generation'!$P$5:$P$274)</f>
        <v>155267</v>
      </c>
      <c r="O40" s="10">
        <f>SUMIF('Estimate vs. Actual Generation'!$B$5:$B$274,'Breakdown by Supplier'!A40,'Estimate vs. Actual Generation'!$Q$5:$Q$274)</f>
        <v>142551.62</v>
      </c>
      <c r="P40" s="7">
        <f t="shared" si="1"/>
        <v>0.91810635872400448</v>
      </c>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row>
    <row r="41" spans="1:61" x14ac:dyDescent="0.25">
      <c r="A41" s="19" t="s">
        <v>343</v>
      </c>
      <c r="B41" s="9">
        <v>18940</v>
      </c>
      <c r="C41" s="10">
        <v>0</v>
      </c>
      <c r="D41" s="7">
        <v>0</v>
      </c>
      <c r="E41" s="10">
        <v>45453.887999999999</v>
      </c>
      <c r="F41" s="10">
        <v>31851.589999999997</v>
      </c>
      <c r="G41" s="7">
        <v>0.70074511557735164</v>
      </c>
      <c r="H41" s="9">
        <v>43613.15</v>
      </c>
      <c r="I41" s="10">
        <v>18001.48</v>
      </c>
      <c r="J41" s="7">
        <v>0.4127534929258721</v>
      </c>
      <c r="K41" s="9">
        <f>SUMIF('Estimate vs. Actual Generation'!$B$5:$B$274,'Breakdown by Supplier'!A41,'Estimate vs. Actual Generation'!$M$5:$M$274)</f>
        <v>42075</v>
      </c>
      <c r="L41" s="10">
        <f>SUMIF('Estimate vs. Actual Generation'!$B$5:$B$274,'Breakdown by Supplier'!A41,'Estimate vs. Actual Generation'!$N$5:$N$274)</f>
        <v>40718.69</v>
      </c>
      <c r="M41" s="7">
        <f t="shared" si="0"/>
        <v>0.96776446821152706</v>
      </c>
      <c r="N41" s="9">
        <f>SUMIF('Estimate vs. Actual Generation'!$B$5:$B$274,'Breakdown by Supplier'!A41,'Estimate vs. Actual Generation'!$P$5:$P$274)</f>
        <v>43956</v>
      </c>
      <c r="O41" s="10">
        <f>SUMIF('Estimate vs. Actual Generation'!$B$5:$B$274,'Breakdown by Supplier'!A41,'Estimate vs. Actual Generation'!$Q$5:$Q$274)</f>
        <v>36163.32</v>
      </c>
      <c r="P41" s="7">
        <f t="shared" si="1"/>
        <v>0.82271635271635268</v>
      </c>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row>
    <row r="42" spans="1:61" x14ac:dyDescent="0.25">
      <c r="A42" s="19" t="s">
        <v>346</v>
      </c>
      <c r="B42" s="9">
        <v>0</v>
      </c>
      <c r="C42" s="10">
        <v>0</v>
      </c>
      <c r="D42" s="7" t="s">
        <v>7</v>
      </c>
      <c r="E42" s="10">
        <v>0</v>
      </c>
      <c r="F42" s="10">
        <v>0</v>
      </c>
      <c r="G42" s="7" t="s">
        <v>7</v>
      </c>
      <c r="H42" s="9">
        <v>12982</v>
      </c>
      <c r="I42" s="10">
        <v>39.75</v>
      </c>
      <c r="J42" s="7">
        <v>3.0619319057156062E-3</v>
      </c>
      <c r="K42" s="9">
        <f>SUMIF('Estimate vs. Actual Generation'!$B$5:$B$274,'Breakdown by Supplier'!A42,'Estimate vs. Actual Generation'!$M$5:$M$274)</f>
        <v>76764</v>
      </c>
      <c r="L42" s="10">
        <f>SUMIF('Estimate vs. Actual Generation'!$B$5:$B$274,'Breakdown by Supplier'!A42,'Estimate vs. Actual Generation'!$N$5:$N$274)</f>
        <v>72572.47</v>
      </c>
      <c r="M42" s="7">
        <f t="shared" si="0"/>
        <v>0.94539719139179823</v>
      </c>
      <c r="N42" s="9">
        <f>SUMIF('Estimate vs. Actual Generation'!$B$5:$B$274,'Breakdown by Supplier'!A42,'Estimate vs. Actual Generation'!$P$5:$P$274)</f>
        <v>77181</v>
      </c>
      <c r="O42" s="10">
        <f>SUMIF('Estimate vs. Actual Generation'!$B$5:$B$274,'Breakdown by Supplier'!A42,'Estimate vs. Actual Generation'!$Q$5:$Q$274)</f>
        <v>63077.069000000003</v>
      </c>
      <c r="P42" s="7">
        <f t="shared" si="1"/>
        <v>0.81726161879218984</v>
      </c>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row>
    <row r="43" spans="1:61" x14ac:dyDescent="0.25">
      <c r="A43" s="19" t="s">
        <v>349</v>
      </c>
      <c r="B43" s="9">
        <v>5883</v>
      </c>
      <c r="C43" s="10">
        <v>0</v>
      </c>
      <c r="D43" s="7">
        <v>0</v>
      </c>
      <c r="E43" s="10">
        <v>41788.58</v>
      </c>
      <c r="F43" s="10">
        <v>19769.23</v>
      </c>
      <c r="G43" s="7">
        <v>0.47307733356816623</v>
      </c>
      <c r="H43" s="9">
        <v>43229.982000000004</v>
      </c>
      <c r="I43" s="10">
        <v>38472.44</v>
      </c>
      <c r="J43" s="7">
        <v>0.88994809204408176</v>
      </c>
      <c r="K43" s="9">
        <f>SUMIF('Estimate vs. Actual Generation'!$B$5:$B$274,'Breakdown by Supplier'!A43,'Estimate vs. Actual Generation'!$M$5:$M$274)</f>
        <v>42994</v>
      </c>
      <c r="L43" s="10">
        <f>SUMIF('Estimate vs. Actual Generation'!$B$5:$B$274,'Breakdown by Supplier'!A43,'Estimate vs. Actual Generation'!$N$5:$N$274)</f>
        <v>38051.71</v>
      </c>
      <c r="M43" s="7">
        <f t="shared" si="0"/>
        <v>0.88504698329999532</v>
      </c>
      <c r="N43" s="9">
        <f>SUMIF('Estimate vs. Actual Generation'!$B$5:$B$274,'Breakdown by Supplier'!A43,'Estimate vs. Actual Generation'!$P$5:$P$274)</f>
        <v>37970</v>
      </c>
      <c r="O43" s="10">
        <f>SUMIF('Estimate vs. Actual Generation'!$B$5:$B$274,'Breakdown by Supplier'!A43,'Estimate vs. Actual Generation'!$Q$5:$Q$274)</f>
        <v>31633.48</v>
      </c>
      <c r="P43" s="7">
        <f t="shared" si="1"/>
        <v>0.83311772451935739</v>
      </c>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row>
    <row r="44" spans="1:61" x14ac:dyDescent="0.25">
      <c r="A44" s="19" t="s">
        <v>352</v>
      </c>
      <c r="B44" s="9">
        <v>106700</v>
      </c>
      <c r="C44" s="10">
        <v>69291</v>
      </c>
      <c r="D44" s="7">
        <v>0.64940018744142458</v>
      </c>
      <c r="E44" s="10">
        <v>213399.99999999988</v>
      </c>
      <c r="F44" s="10">
        <v>168385.37800000008</v>
      </c>
      <c r="G44" s="7">
        <v>0.78905987816307488</v>
      </c>
      <c r="H44" s="9">
        <v>194932</v>
      </c>
      <c r="I44" s="10">
        <v>169971.6476</v>
      </c>
      <c r="J44" s="7">
        <v>0.87195354072189279</v>
      </c>
      <c r="K44" s="9">
        <f>SUMIF('Estimate vs. Actual Generation'!$B$5:$B$274,'Breakdown by Supplier'!A44,'Estimate vs. Actual Generation'!$M$5:$M$274)</f>
        <v>194393</v>
      </c>
      <c r="L44" s="10">
        <f>SUMIF('Estimate vs. Actual Generation'!$B$5:$B$274,'Breakdown by Supplier'!A44,'Estimate vs. Actual Generation'!$N$5:$N$274)</f>
        <v>174946</v>
      </c>
      <c r="M44" s="7">
        <f t="shared" si="0"/>
        <v>0.89996038952019874</v>
      </c>
      <c r="N44" s="9">
        <f>SUMIF('Estimate vs. Actual Generation'!$B$5:$B$274,'Breakdown by Supplier'!A44,'Estimate vs. Actual Generation'!$P$5:$P$274)</f>
        <v>186080</v>
      </c>
      <c r="O44" s="10">
        <f>SUMIF('Estimate vs. Actual Generation'!$B$5:$B$274,'Breakdown by Supplier'!A44,'Estimate vs. Actual Generation'!$Q$5:$Q$274)</f>
        <v>150144</v>
      </c>
      <c r="P44" s="7">
        <f t="shared" si="1"/>
        <v>0.80687876182287188</v>
      </c>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row>
    <row r="45" spans="1:61" x14ac:dyDescent="0.25">
      <c r="A45" s="19" t="s">
        <v>355</v>
      </c>
      <c r="B45" s="9">
        <v>17679.12164326094</v>
      </c>
      <c r="C45" s="10">
        <v>14504</v>
      </c>
      <c r="D45" s="7">
        <v>0.82040274922418122</v>
      </c>
      <c r="E45" s="10">
        <v>17723.905604471034</v>
      </c>
      <c r="F45" s="10">
        <v>13823.007986999972</v>
      </c>
      <c r="G45" s="7">
        <v>0.77990756075303058</v>
      </c>
      <c r="H45" s="9">
        <v>17723.905604471034</v>
      </c>
      <c r="I45" s="10">
        <v>16242</v>
      </c>
      <c r="J45" s="7">
        <v>0.91638944386517107</v>
      </c>
      <c r="K45" s="9">
        <f>SUMIF('Estimate vs. Actual Generation'!$B$5:$B$274,'Breakdown by Supplier'!A45,'Estimate vs. Actual Generation'!$M$5:$M$274)</f>
        <v>17599</v>
      </c>
      <c r="L45" s="10">
        <f>SUMIF('Estimate vs. Actual Generation'!$B$5:$B$274,'Breakdown by Supplier'!A45,'Estimate vs. Actual Generation'!$N$5:$N$274)</f>
        <v>16883</v>
      </c>
      <c r="M45" s="7">
        <f t="shared" si="0"/>
        <v>0.95931587021989884</v>
      </c>
      <c r="N45" s="9">
        <f>SUMIF('Estimate vs. Actual Generation'!$B$5:$B$274,'Breakdown by Supplier'!A45,'Estimate vs. Actual Generation'!$P$5:$P$274)</f>
        <v>17747</v>
      </c>
      <c r="O45" s="10">
        <f>SUMIF('Estimate vs. Actual Generation'!$B$5:$B$274,'Breakdown by Supplier'!A45,'Estimate vs. Actual Generation'!$Q$5:$Q$274)</f>
        <v>14932.013482302424</v>
      </c>
      <c r="P45" s="7">
        <f t="shared" si="1"/>
        <v>0.84138240166238931</v>
      </c>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row>
    <row r="46" spans="1:61" x14ac:dyDescent="0.25">
      <c r="A46" s="19" t="s">
        <v>362</v>
      </c>
      <c r="B46" s="9">
        <v>0</v>
      </c>
      <c r="C46" s="10">
        <v>0</v>
      </c>
      <c r="D46" s="7" t="s">
        <v>7</v>
      </c>
      <c r="E46" s="10">
        <v>0</v>
      </c>
      <c r="F46" s="10">
        <v>0</v>
      </c>
      <c r="G46" s="7" t="s">
        <v>7</v>
      </c>
      <c r="H46" s="9">
        <v>20559</v>
      </c>
      <c r="I46" s="10">
        <v>576.47</v>
      </c>
      <c r="J46" s="7">
        <v>2.8039787927428377E-2</v>
      </c>
      <c r="K46" s="9">
        <f>SUMIF('Estimate vs. Actual Generation'!$B$5:$B$274,'Breakdown by Supplier'!A46,'Estimate vs. Actual Generation'!$M$5:$M$274)</f>
        <v>110591</v>
      </c>
      <c r="L46" s="10">
        <f>SUMIF('Estimate vs. Actual Generation'!$B$5:$B$274,'Breakdown by Supplier'!A46,'Estimate vs. Actual Generation'!$N$5:$N$274)</f>
        <v>104658.78</v>
      </c>
      <c r="M46" s="7">
        <f t="shared" si="0"/>
        <v>0.94635892613322958</v>
      </c>
      <c r="N46" s="9">
        <f>SUMIF('Estimate vs. Actual Generation'!$B$5:$B$274,'Breakdown by Supplier'!A46,'Estimate vs. Actual Generation'!$P$5:$P$274)</f>
        <v>111162</v>
      </c>
      <c r="O46" s="10">
        <f>SUMIF('Estimate vs. Actual Generation'!$B$5:$B$274,'Breakdown by Supplier'!A46,'Estimate vs. Actual Generation'!$Q$5:$Q$274)</f>
        <v>85483.813999999998</v>
      </c>
      <c r="P46" s="7">
        <f t="shared" si="1"/>
        <v>0.76900212302765336</v>
      </c>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row>
    <row r="47" spans="1:61" x14ac:dyDescent="0.25">
      <c r="A47" s="19" t="s">
        <v>365</v>
      </c>
      <c r="B47" s="9">
        <v>1321719.826807749</v>
      </c>
      <c r="C47" s="10">
        <v>1067529</v>
      </c>
      <c r="D47" s="7">
        <v>0.80768176306950235</v>
      </c>
      <c r="E47" s="10">
        <v>1945452.136807749</v>
      </c>
      <c r="F47" s="10">
        <v>1538354.2278376089</v>
      </c>
      <c r="G47" s="7">
        <v>0.7907438064047474</v>
      </c>
      <c r="H47" s="9">
        <v>1906047</v>
      </c>
      <c r="I47" s="10">
        <v>1729908.3073019437</v>
      </c>
      <c r="J47" s="7">
        <v>0.90758953336509729</v>
      </c>
      <c r="K47" s="9">
        <f>SUMIF('Estimate vs. Actual Generation'!$B$5:$B$274,'Breakdown by Supplier'!A47,'Estimate vs. Actual Generation'!$M$5:$M$274)</f>
        <v>2061259</v>
      </c>
      <c r="L47" s="10">
        <f>SUMIF('Estimate vs. Actual Generation'!$B$5:$B$274,'Breakdown by Supplier'!A47,'Estimate vs. Actual Generation'!$N$5:$N$274)</f>
        <v>1831991.6497888952</v>
      </c>
      <c r="M47" s="7">
        <f t="shared" si="0"/>
        <v>0.88877314776498006</v>
      </c>
      <c r="N47" s="9">
        <f>SUMIF('Estimate vs. Actual Generation'!$B$5:$B$274,'Breakdown by Supplier'!A47,'Estimate vs. Actual Generation'!$P$5:$P$274)</f>
        <v>2036262</v>
      </c>
      <c r="O47" s="10">
        <f>SUMIF('Estimate vs. Actual Generation'!$B$5:$B$274,'Breakdown by Supplier'!A47,'Estimate vs. Actual Generation'!$Q$5:$Q$274)</f>
        <v>1497574.2941443378</v>
      </c>
      <c r="P47" s="7">
        <f t="shared" si="1"/>
        <v>0.7354526549846423</v>
      </c>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row>
    <row r="48" spans="1:61" x14ac:dyDescent="0.25">
      <c r="A48" s="79" t="s">
        <v>771</v>
      </c>
      <c r="B48" s="9">
        <v>0</v>
      </c>
      <c r="C48" s="10">
        <v>0</v>
      </c>
      <c r="D48" s="7" t="s">
        <v>7</v>
      </c>
      <c r="E48" s="9">
        <v>0</v>
      </c>
      <c r="F48" s="10">
        <v>0</v>
      </c>
      <c r="G48" s="7" t="s">
        <v>7</v>
      </c>
      <c r="H48" s="9">
        <v>0</v>
      </c>
      <c r="I48" s="10">
        <v>0</v>
      </c>
      <c r="J48" s="7" t="s">
        <v>7</v>
      </c>
      <c r="K48" s="9">
        <f>SUMIF('Estimate vs. Actual Generation'!$B$5:$B$274,'Breakdown by Supplier'!A48,'Estimate vs. Actual Generation'!$M$5:$M$274)</f>
        <v>91132</v>
      </c>
      <c r="L48" s="10">
        <f>SUMIF('Estimate vs. Actual Generation'!$B$5:$B$274,'Breakdown by Supplier'!A48,'Estimate vs. Actual Generation'!$N$5:$N$274)</f>
        <v>0</v>
      </c>
      <c r="M48" s="7">
        <f t="shared" si="0"/>
        <v>0</v>
      </c>
      <c r="N48" s="9">
        <f>SUMIF('Estimate vs. Actual Generation'!$B$5:$B$274,'Breakdown by Supplier'!A48,'Estimate vs. Actual Generation'!$P$5:$P$274)</f>
        <v>145571</v>
      </c>
      <c r="O48" s="10">
        <f>SUMIF('Estimate vs. Actual Generation'!$B$5:$B$274,'Breakdown by Supplier'!A48,'Estimate vs. Actual Generation'!$Q$5:$Q$274)</f>
        <v>78447.23</v>
      </c>
      <c r="P48" s="7">
        <f t="shared" si="1"/>
        <v>0.53889325483784545</v>
      </c>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row>
    <row r="49" spans="1:133" x14ac:dyDescent="0.25">
      <c r="A49" s="19" t="s">
        <v>606</v>
      </c>
      <c r="B49" s="9">
        <v>112593.34799999997</v>
      </c>
      <c r="C49" s="10">
        <v>95812.98</v>
      </c>
      <c r="D49" s="7">
        <v>0.85096483675039147</v>
      </c>
      <c r="E49" s="10">
        <v>112893.348</v>
      </c>
      <c r="F49" s="10">
        <v>101381.16900000002</v>
      </c>
      <c r="G49" s="7">
        <v>0.89802606438777977</v>
      </c>
      <c r="H49" s="9">
        <v>112902.12</v>
      </c>
      <c r="I49" s="10">
        <v>101025.10265</v>
      </c>
      <c r="J49" s="7">
        <v>0.89480253028021095</v>
      </c>
      <c r="K49" s="9">
        <f>SUMIF('Estimate vs. Actual Generation'!$B$5:$B$274,'Breakdown by Supplier'!A49,'Estimate vs. Actual Generation'!$M$5:$M$274)</f>
        <v>175967</v>
      </c>
      <c r="L49" s="10">
        <f>SUMIF('Estimate vs. Actual Generation'!$B$5:$B$274,'Breakdown by Supplier'!A49,'Estimate vs. Actual Generation'!$N$5:$N$274)</f>
        <v>135876.83000000002</v>
      </c>
      <c r="M49" s="7">
        <f t="shared" si="0"/>
        <v>0.7721722254740947</v>
      </c>
      <c r="N49" s="9">
        <f>SUMIF('Estimate vs. Actual Generation'!$B$5:$B$274,'Breakdown by Supplier'!A49,'Estimate vs. Actual Generation'!$P$5:$P$274)</f>
        <v>165338</v>
      </c>
      <c r="O49" s="10">
        <f>SUMIF('Estimate vs. Actual Generation'!$B$5:$B$274,'Breakdown by Supplier'!A49,'Estimate vs. Actual Generation'!$Q$5:$Q$274)</f>
        <v>142932.81299999976</v>
      </c>
      <c r="P49" s="7">
        <f t="shared" si="1"/>
        <v>0.86448858096747128</v>
      </c>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row>
    <row r="50" spans="1:133" x14ac:dyDescent="0.25">
      <c r="A50" s="19" t="s">
        <v>452</v>
      </c>
      <c r="B50" s="9">
        <v>333.16152000000005</v>
      </c>
      <c r="C50" s="10">
        <v>283.87189999999998</v>
      </c>
      <c r="D50" s="7">
        <v>0.85205488316898048</v>
      </c>
      <c r="E50" s="10">
        <v>301.758352</v>
      </c>
      <c r="F50" s="10">
        <v>175.19209999999998</v>
      </c>
      <c r="G50" s="7">
        <v>0.58057084033915984</v>
      </c>
      <c r="H50" s="9">
        <v>311.39319999999998</v>
      </c>
      <c r="I50" s="10">
        <v>206.63199999999998</v>
      </c>
      <c r="J50" s="7">
        <v>0.66357261494470654</v>
      </c>
      <c r="K50" s="9">
        <f>SUMIF('Estimate vs. Actual Generation'!$B$5:$B$274,'Breakdown by Supplier'!A50,'Estimate vs. Actual Generation'!$M$5:$M$274)</f>
        <v>234</v>
      </c>
      <c r="L50" s="10">
        <f>SUMIF('Estimate vs. Actual Generation'!$B$5:$B$274,'Breakdown by Supplier'!A50,'Estimate vs. Actual Generation'!$N$5:$N$274)</f>
        <v>179.17699999999999</v>
      </c>
      <c r="M50" s="7">
        <f t="shared" si="0"/>
        <v>0.76571367521367517</v>
      </c>
      <c r="N50" s="9">
        <f>SUMIF('Estimate vs. Actual Generation'!$B$5:$B$274,'Breakdown by Supplier'!A50,'Estimate vs. Actual Generation'!$P$5:$P$274)</f>
        <v>708</v>
      </c>
      <c r="O50" s="10">
        <f>SUMIF('Estimate vs. Actual Generation'!$B$5:$B$274,'Breakdown by Supplier'!A50,'Estimate vs. Actual Generation'!$Q$5:$Q$274)</f>
        <v>1322.0709999999999</v>
      </c>
      <c r="P50" s="7">
        <f t="shared" si="1"/>
        <v>1.8673319209039547</v>
      </c>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row>
    <row r="51" spans="1:133" x14ac:dyDescent="0.25">
      <c r="A51" s="19" t="s">
        <v>461</v>
      </c>
      <c r="B51" s="9">
        <v>0</v>
      </c>
      <c r="C51" s="10">
        <v>0</v>
      </c>
      <c r="D51" s="7" t="s">
        <v>7</v>
      </c>
      <c r="E51" s="10">
        <v>0</v>
      </c>
      <c r="F51" s="10">
        <v>0</v>
      </c>
      <c r="G51" s="7" t="s">
        <v>7</v>
      </c>
      <c r="H51" s="9">
        <v>92714</v>
      </c>
      <c r="I51" s="10">
        <v>70517.460000000006</v>
      </c>
      <c r="J51" s="7">
        <v>0.76059128071272952</v>
      </c>
      <c r="K51" s="9">
        <f>SUMIF('Estimate vs. Actual Generation'!$B$5:$B$274,'Breakdown by Supplier'!A51,'Estimate vs. Actual Generation'!$M$5:$M$274)</f>
        <v>161704</v>
      </c>
      <c r="L51" s="10">
        <f>SUMIF('Estimate vs. Actual Generation'!$B$5:$B$274,'Breakdown by Supplier'!A51,'Estimate vs. Actual Generation'!$N$5:$N$274)</f>
        <v>160422.47</v>
      </c>
      <c r="M51" s="7">
        <f t="shared" si="0"/>
        <v>0.9920748404492159</v>
      </c>
      <c r="N51" s="9">
        <f>SUMIF('Estimate vs. Actual Generation'!$B$5:$B$274,'Breakdown by Supplier'!A51,'Estimate vs. Actual Generation'!$P$5:$P$274)</f>
        <v>162549</v>
      </c>
      <c r="O51" s="10">
        <f>SUMIF('Estimate vs. Actual Generation'!$B$5:$B$274,'Breakdown by Supplier'!A51,'Estimate vs. Actual Generation'!$Q$5:$Q$274)</f>
        <v>139262.549</v>
      </c>
      <c r="P51" s="7">
        <f t="shared" si="1"/>
        <v>0.85674196088564059</v>
      </c>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row>
    <row r="52" spans="1:133" x14ac:dyDescent="0.25">
      <c r="A52" s="19" t="s">
        <v>463</v>
      </c>
      <c r="B52" s="9">
        <v>1550860.6692529479</v>
      </c>
      <c r="C52" s="10">
        <v>1226052.4107199998</v>
      </c>
      <c r="D52" s="7">
        <v>0.79056257923581963</v>
      </c>
      <c r="E52" s="10">
        <v>1686256.7930896543</v>
      </c>
      <c r="F52" s="10">
        <v>1351738.2244569997</v>
      </c>
      <c r="G52" s="7">
        <v>0.80162062504149745</v>
      </c>
      <c r="H52" s="9">
        <v>1681159</v>
      </c>
      <c r="I52" s="10">
        <v>1428517.6987000001</v>
      </c>
      <c r="J52" s="7">
        <v>0.84972194700203851</v>
      </c>
      <c r="K52" s="9">
        <f>SUMIF('Estimate vs. Actual Generation'!$B$5:$B$274,'Breakdown by Supplier'!A52,'Estimate vs. Actual Generation'!$M$5:$M$274)</f>
        <v>1649886</v>
      </c>
      <c r="L52" s="10">
        <f>SUMIF('Estimate vs. Actual Generation'!$B$5:$B$274,'Breakdown by Supplier'!A52,'Estimate vs. Actual Generation'!$N$5:$N$274)</f>
        <v>1447813.89004</v>
      </c>
      <c r="M52" s="7">
        <f t="shared" si="0"/>
        <v>0.87752359256336498</v>
      </c>
      <c r="N52" s="9">
        <f>SUMIF('Estimate vs. Actual Generation'!$B$5:$B$274,'Breakdown by Supplier'!A52,'Estimate vs. Actual Generation'!$P$5:$P$274)</f>
        <v>1637416</v>
      </c>
      <c r="O52" s="10">
        <f>SUMIF('Estimate vs. Actual Generation'!$B$5:$B$274,'Breakdown by Supplier'!A52,'Estimate vs. Actual Generation'!$Q$5:$Q$274)</f>
        <v>1246417.5121800005</v>
      </c>
      <c r="P52" s="7">
        <f t="shared" si="1"/>
        <v>0.7612100481368208</v>
      </c>
      <c r="Q52" s="33"/>
      <c r="R52" s="33"/>
      <c r="S52" s="33"/>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row>
    <row r="53" spans="1:133" ht="15.75" thickBot="1" x14ac:dyDescent="0.3">
      <c r="A53" s="21" t="s">
        <v>560</v>
      </c>
      <c r="B53" s="32">
        <v>28480.29</v>
      </c>
      <c r="C53" s="23">
        <v>0</v>
      </c>
      <c r="D53" s="7">
        <v>0</v>
      </c>
      <c r="E53" s="23">
        <v>35137</v>
      </c>
      <c r="F53" s="23">
        <v>0</v>
      </c>
      <c r="G53" s="7">
        <v>0</v>
      </c>
      <c r="H53" s="32">
        <v>114281</v>
      </c>
      <c r="I53" s="23">
        <v>73426.23</v>
      </c>
      <c r="J53" s="7">
        <v>0.6425060158731547</v>
      </c>
      <c r="K53" s="9">
        <f>SUMIF('Estimate vs. Actual Generation'!$B$5:$B$274,'Breakdown by Supplier'!A53,'Estimate vs. Actual Generation'!$M$5:$M$274)</f>
        <v>113671</v>
      </c>
      <c r="L53" s="10">
        <f>SUMIF('Estimate vs. Actual Generation'!$B$5:$B$274,'Breakdown by Supplier'!A53,'Estimate vs. Actual Generation'!$N$5:$N$274)</f>
        <v>102454.41</v>
      </c>
      <c r="M53" s="7">
        <f t="shared" si="0"/>
        <v>0.90132408441906908</v>
      </c>
      <c r="N53" s="9">
        <f>SUMIF('Estimate vs. Actual Generation'!$B$5:$B$274,'Breakdown by Supplier'!A53,'Estimate vs. Actual Generation'!$P$5:$P$274)</f>
        <v>114238</v>
      </c>
      <c r="O53" s="10">
        <f>SUMIF('Estimate vs. Actual Generation'!$B$5:$B$274,'Breakdown by Supplier'!A53,'Estimate vs. Actual Generation'!$Q$5:$Q$274)</f>
        <v>79747.66</v>
      </c>
      <c r="P53" s="7">
        <f t="shared" si="1"/>
        <v>0.69808347485075017</v>
      </c>
      <c r="Q53" s="33"/>
      <c r="R53" s="33"/>
      <c r="S53" s="33"/>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row>
    <row r="54" spans="1:133" ht="22.5" customHeight="1" thickBot="1" x14ac:dyDescent="0.3">
      <c r="A54" s="47" t="s">
        <v>623</v>
      </c>
      <c r="B54" s="35">
        <f>SUM(B2:B53)</f>
        <v>7609844.1154230908</v>
      </c>
      <c r="C54" s="36">
        <f>SUM(C2:C53)</f>
        <v>5682268.8616199996</v>
      </c>
      <c r="D54" s="37">
        <f>C54/B54</f>
        <v>0.74669977143205624</v>
      </c>
      <c r="E54" s="36">
        <f>SUM(E2:E53)</f>
        <v>11111235.423660325</v>
      </c>
      <c r="F54" s="36">
        <f>SUM(F2:F53)</f>
        <v>8446757.150145473</v>
      </c>
      <c r="G54" s="38">
        <f>F54/E54</f>
        <v>0.76019963830114723</v>
      </c>
      <c r="H54" s="35">
        <f>SUM(H2:H53)</f>
        <v>10695007.941891527</v>
      </c>
      <c r="I54" s="36">
        <f>SUM(I2:I53)</f>
        <v>9017213.3909387607</v>
      </c>
      <c r="J54" s="39">
        <f>I54/H54</f>
        <v>0.8431235806398073</v>
      </c>
      <c r="K54" s="80">
        <f>SUM(K2:K53)</f>
        <v>12477398.750810977</v>
      </c>
      <c r="L54" s="36">
        <f>SUM(L2:L53)</f>
        <v>10235547.980309788</v>
      </c>
      <c r="M54" s="39">
        <f>L54/K54</f>
        <v>0.82032707174999286</v>
      </c>
      <c r="N54" s="80">
        <f>SUM(N2:N53)</f>
        <v>11923099</v>
      </c>
      <c r="O54" s="36">
        <f>SUM(O2:O53)</f>
        <v>9457084.405303549</v>
      </c>
      <c r="P54" s="39">
        <f>O54/N54</f>
        <v>0.79317335243996123</v>
      </c>
      <c r="Q54" s="33"/>
      <c r="R54" s="33"/>
      <c r="S54" s="33"/>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row>
    <row r="55" spans="1:133" ht="15.75" thickBot="1" x14ac:dyDescent="0.3">
      <c r="A55" s="27"/>
      <c r="B55" s="30"/>
      <c r="C55" s="30"/>
      <c r="D55" s="30"/>
      <c r="E55" s="30"/>
      <c r="F55" s="30"/>
      <c r="G55" s="30"/>
      <c r="H55" s="30"/>
      <c r="I55" s="30"/>
      <c r="J55" s="30"/>
      <c r="K55" s="9"/>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row>
    <row r="56" spans="1:133" x14ac:dyDescent="0.25">
      <c r="A56" s="300" t="s">
        <v>622</v>
      </c>
      <c r="B56" s="301"/>
      <c r="C56" s="301"/>
      <c r="D56" s="301"/>
      <c r="E56" s="301"/>
      <c r="F56" s="301"/>
      <c r="G56" s="301"/>
      <c r="H56" s="301"/>
      <c r="I56" s="301"/>
      <c r="J56" s="301"/>
      <c r="K56" s="301"/>
      <c r="L56" s="301"/>
      <c r="M56" s="301"/>
      <c r="N56" s="301"/>
      <c r="O56" s="301"/>
      <c r="P56" s="302"/>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row>
    <row r="57" spans="1:133" ht="14.45" customHeight="1" thickBot="1" x14ac:dyDescent="0.3">
      <c r="A57" s="303"/>
      <c r="B57" s="304"/>
      <c r="C57" s="304"/>
      <c r="D57" s="304"/>
      <c r="E57" s="304"/>
      <c r="F57" s="304"/>
      <c r="G57" s="304"/>
      <c r="H57" s="304"/>
      <c r="I57" s="304"/>
      <c r="J57" s="304"/>
      <c r="K57" s="304"/>
      <c r="L57" s="304"/>
      <c r="M57" s="304"/>
      <c r="N57" s="304"/>
      <c r="O57" s="304"/>
      <c r="P57" s="305"/>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row>
    <row r="58" spans="1:133" s="34" customFormat="1" ht="16.5" customHeight="1" x14ac:dyDescent="0.25">
      <c r="A58" s="306" t="s">
        <v>626</v>
      </c>
      <c r="B58" s="307"/>
      <c r="C58" s="307"/>
      <c r="D58" s="307"/>
      <c r="E58" s="307"/>
      <c r="F58" s="307"/>
      <c r="G58" s="307"/>
      <c r="H58" s="307"/>
      <c r="I58" s="307"/>
      <c r="J58" s="307"/>
      <c r="K58" s="307"/>
      <c r="L58" s="307"/>
      <c r="M58" s="307"/>
      <c r="N58" s="307"/>
      <c r="O58" s="307"/>
      <c r="P58" s="308"/>
      <c r="Q58" s="26"/>
      <c r="R58" s="26"/>
      <c r="S58" s="26"/>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row>
    <row r="59" spans="1:133" s="34" customFormat="1" ht="16.5" customHeight="1" x14ac:dyDescent="0.25">
      <c r="A59" s="309"/>
      <c r="B59" s="310"/>
      <c r="C59" s="310"/>
      <c r="D59" s="310"/>
      <c r="E59" s="310"/>
      <c r="F59" s="310"/>
      <c r="G59" s="310"/>
      <c r="H59" s="310"/>
      <c r="I59" s="310"/>
      <c r="J59" s="310"/>
      <c r="K59" s="310"/>
      <c r="L59" s="310"/>
      <c r="M59" s="310"/>
      <c r="N59" s="310"/>
      <c r="O59" s="310"/>
      <c r="P59" s="311"/>
      <c r="Q59" s="26"/>
      <c r="R59" s="26"/>
      <c r="S59" s="26"/>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row>
    <row r="60" spans="1:133" s="34" customFormat="1" ht="16.5" customHeight="1" thickBot="1" x14ac:dyDescent="0.3">
      <c r="A60" s="312"/>
      <c r="B60" s="313"/>
      <c r="C60" s="313"/>
      <c r="D60" s="313"/>
      <c r="E60" s="313"/>
      <c r="F60" s="313"/>
      <c r="G60" s="313"/>
      <c r="H60" s="313"/>
      <c r="I60" s="313"/>
      <c r="J60" s="313"/>
      <c r="K60" s="313"/>
      <c r="L60" s="313"/>
      <c r="M60" s="313"/>
      <c r="N60" s="313"/>
      <c r="O60" s="313"/>
      <c r="P60" s="314"/>
      <c r="Q60" s="26"/>
      <c r="R60" s="26"/>
      <c r="S60" s="26"/>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row>
    <row r="61" spans="1:133" x14ac:dyDescent="0.25">
      <c r="A61" s="27"/>
      <c r="B61" s="30"/>
      <c r="C61" s="30"/>
      <c r="D61" s="31"/>
      <c r="E61" s="30"/>
      <c r="F61" s="30"/>
      <c r="G61" s="31"/>
      <c r="H61" s="30"/>
      <c r="I61" s="30"/>
      <c r="J61" s="31"/>
      <c r="K61" s="27"/>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row>
    <row r="62" spans="1:133" x14ac:dyDescent="0.25">
      <c r="A62" s="27"/>
      <c r="B62" s="30"/>
      <c r="C62" s="30"/>
      <c r="D62" s="31"/>
      <c r="E62" s="30"/>
      <c r="F62" s="30"/>
      <c r="G62" s="31"/>
      <c r="H62" s="30"/>
      <c r="I62" s="30"/>
      <c r="J62" s="31"/>
      <c r="K62" s="27"/>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row>
    <row r="63" spans="1:133" x14ac:dyDescent="0.25">
      <c r="A63" s="27"/>
      <c r="B63" s="30"/>
      <c r="C63" s="30"/>
      <c r="D63" s="31"/>
      <c r="E63" s="30"/>
      <c r="F63" s="30"/>
      <c r="G63" s="31"/>
      <c r="H63" s="30"/>
      <c r="I63" s="30"/>
      <c r="J63" s="31"/>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row>
    <row r="64" spans="1:133"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row>
    <row r="65" spans="1:133"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row>
    <row r="66" spans="1:133"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row>
    <row r="67" spans="1:133" x14ac:dyDescent="0.25">
      <c r="A67" s="26"/>
      <c r="B67" s="27"/>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row>
    <row r="68" spans="1:133"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row>
    <row r="69" spans="1:133"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row>
    <row r="70" spans="1:133"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row>
    <row r="71" spans="1:133"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row>
    <row r="72" spans="1:133"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row>
    <row r="73" spans="1:133"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row>
    <row r="74" spans="1:133"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row>
    <row r="75" spans="1:133"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row>
    <row r="76" spans="1:133"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row>
    <row r="77" spans="1:133"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row>
    <row r="78" spans="1:133"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row>
    <row r="79" spans="1:133"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row>
    <row r="80" spans="1:133"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row>
    <row r="81" spans="1:133"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row>
    <row r="82" spans="1:133"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row>
    <row r="83" spans="1:133"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row>
    <row r="84" spans="1:133"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row>
    <row r="85" spans="1:133"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row>
    <row r="86" spans="1:133"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row>
    <row r="87" spans="1:133"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row>
    <row r="88" spans="1:133"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row>
    <row r="89" spans="1:133"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row>
    <row r="90" spans="1:133"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row>
    <row r="91" spans="1:133"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row>
    <row r="92" spans="1:133"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row>
    <row r="93" spans="1:133"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row>
    <row r="94" spans="1:133"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row>
    <row r="95" spans="1:133"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row>
    <row r="96" spans="1:133"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row>
    <row r="97" spans="1:133"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row>
    <row r="98" spans="1:133"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row>
    <row r="99" spans="1:133"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row>
    <row r="100" spans="1:133"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row>
    <row r="101" spans="1:133"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row>
    <row r="102" spans="1:133"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row>
    <row r="103" spans="1:133"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row>
    <row r="104" spans="1:133"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row>
    <row r="105" spans="1:133"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row>
    <row r="106" spans="1:133"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row>
    <row r="107" spans="1:133"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row>
    <row r="108" spans="1:133"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row>
    <row r="109" spans="1:133"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row>
    <row r="110" spans="1:133"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row>
    <row r="111" spans="1:133"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row>
    <row r="112" spans="1:133"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row>
    <row r="113" spans="1:133"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row>
    <row r="114" spans="1:133"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row>
    <row r="115" spans="1:133"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row>
    <row r="116" spans="1:133"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row>
    <row r="117" spans="1:133"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row>
    <row r="118" spans="1:133"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row>
    <row r="119" spans="1:133"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row>
    <row r="120" spans="1:133"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row>
    <row r="121" spans="1:133"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row>
    <row r="122" spans="1:133"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row>
    <row r="123" spans="1:133"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row>
    <row r="124" spans="1:133"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row>
    <row r="125" spans="1:133"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row>
    <row r="126" spans="1:133"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row>
    <row r="127" spans="1:133"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row>
    <row r="128" spans="1:133"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row>
    <row r="129" spans="1:133"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row>
    <row r="130" spans="1:133"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row>
    <row r="131" spans="1:133"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row>
    <row r="132" spans="1:133"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row>
    <row r="133" spans="1:133"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row>
    <row r="134" spans="1:133"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row>
    <row r="135" spans="1:133"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row>
    <row r="136" spans="1:133"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row>
    <row r="137" spans="1:133"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row>
    <row r="138" spans="1:133"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row>
    <row r="139" spans="1:133"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row>
    <row r="140" spans="1:133"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row>
    <row r="141" spans="1:133"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row>
    <row r="142" spans="1:133"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row>
    <row r="143" spans="1:133"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row>
    <row r="144" spans="1:133"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row>
    <row r="145" spans="1:133"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row>
    <row r="146" spans="1:133"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row>
    <row r="147" spans="1:133"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row>
    <row r="148" spans="1:133"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row>
    <row r="149" spans="1:133"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row>
    <row r="150" spans="1:133"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row>
    <row r="151" spans="1:133"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c r="DX151" s="26"/>
      <c r="DY151" s="26"/>
      <c r="DZ151" s="26"/>
      <c r="EA151" s="26"/>
      <c r="EB151" s="26"/>
      <c r="EC151" s="26"/>
    </row>
    <row r="152" spans="1:133"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row>
    <row r="153" spans="1:133"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row>
    <row r="154" spans="1:133"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row>
    <row r="155" spans="1:133"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row>
    <row r="156" spans="1:133"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row>
    <row r="157" spans="1:133"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row>
    <row r="158" spans="1:133"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row>
    <row r="159" spans="1:133"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row>
    <row r="160" spans="1:133"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row>
    <row r="161" spans="1:133"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row>
    <row r="162" spans="1:133"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26"/>
      <c r="DX162" s="26"/>
      <c r="DY162" s="26"/>
      <c r="DZ162" s="26"/>
      <c r="EA162" s="26"/>
      <c r="EB162" s="26"/>
      <c r="EC162" s="26"/>
    </row>
    <row r="163" spans="1:133"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26"/>
      <c r="DX163" s="26"/>
      <c r="DY163" s="26"/>
      <c r="DZ163" s="26"/>
      <c r="EA163" s="26"/>
      <c r="EB163" s="26"/>
      <c r="EC163" s="26"/>
    </row>
    <row r="164" spans="1:133"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26"/>
      <c r="DX164" s="26"/>
      <c r="DY164" s="26"/>
      <c r="DZ164" s="26"/>
      <c r="EA164" s="26"/>
      <c r="EB164" s="26"/>
      <c r="EC164" s="26"/>
    </row>
    <row r="165" spans="1:133"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row>
    <row r="166" spans="1:133"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row>
    <row r="167" spans="1:133"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c r="DX167" s="26"/>
      <c r="DY167" s="26"/>
      <c r="DZ167" s="26"/>
      <c r="EA167" s="26"/>
      <c r="EB167" s="26"/>
      <c r="EC167" s="26"/>
    </row>
    <row r="168" spans="1:133"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c r="DX168" s="26"/>
      <c r="DY168" s="26"/>
      <c r="DZ168" s="26"/>
      <c r="EA168" s="26"/>
      <c r="EB168" s="26"/>
      <c r="EC168" s="26"/>
    </row>
    <row r="169" spans="1:133"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row>
    <row r="170" spans="1:133"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row>
    <row r="171" spans="1:133"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26"/>
      <c r="DX171" s="26"/>
      <c r="DY171" s="26"/>
      <c r="DZ171" s="26"/>
      <c r="EA171" s="26"/>
      <c r="EB171" s="26"/>
      <c r="EC171" s="26"/>
    </row>
    <row r="172" spans="1:133"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26"/>
      <c r="DX172" s="26"/>
      <c r="DY172" s="26"/>
      <c r="DZ172" s="26"/>
      <c r="EA172" s="26"/>
      <c r="EB172" s="26"/>
      <c r="EC172" s="26"/>
    </row>
    <row r="173" spans="1:133"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26"/>
      <c r="DX173" s="26"/>
      <c r="DY173" s="26"/>
      <c r="DZ173" s="26"/>
      <c r="EA173" s="26"/>
      <c r="EB173" s="26"/>
      <c r="EC173" s="26"/>
    </row>
    <row r="174" spans="1:133"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26"/>
      <c r="DX174" s="26"/>
      <c r="DY174" s="26"/>
      <c r="DZ174" s="26"/>
      <c r="EA174" s="26"/>
      <c r="EB174" s="26"/>
      <c r="EC174" s="26"/>
    </row>
    <row r="175" spans="1:133"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26"/>
      <c r="DX175" s="26"/>
      <c r="DY175" s="26"/>
      <c r="DZ175" s="26"/>
      <c r="EA175" s="26"/>
      <c r="EB175" s="26"/>
      <c r="EC175" s="26"/>
    </row>
    <row r="176" spans="1:133"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row>
    <row r="177" spans="1:133"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26"/>
      <c r="DX177" s="26"/>
      <c r="DY177" s="26"/>
      <c r="DZ177" s="26"/>
      <c r="EA177" s="26"/>
      <c r="EB177" s="26"/>
      <c r="EC177" s="26"/>
    </row>
    <row r="178" spans="1:133"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row>
    <row r="179" spans="1:133"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c r="DX179" s="26"/>
      <c r="DY179" s="26"/>
      <c r="DZ179" s="26"/>
      <c r="EA179" s="26"/>
      <c r="EB179" s="26"/>
      <c r="EC179" s="26"/>
    </row>
    <row r="180" spans="1:133"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c r="DX180" s="26"/>
      <c r="DY180" s="26"/>
      <c r="DZ180" s="26"/>
      <c r="EA180" s="26"/>
      <c r="EB180" s="26"/>
      <c r="EC180" s="26"/>
    </row>
    <row r="181" spans="1:133"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26"/>
      <c r="DX181" s="26"/>
      <c r="DY181" s="26"/>
      <c r="DZ181" s="26"/>
      <c r="EA181" s="26"/>
      <c r="EB181" s="26"/>
      <c r="EC181" s="26"/>
    </row>
    <row r="182" spans="1:133"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c r="DX182" s="26"/>
      <c r="DY182" s="26"/>
      <c r="DZ182" s="26"/>
      <c r="EA182" s="26"/>
      <c r="EB182" s="26"/>
      <c r="EC182" s="26"/>
    </row>
    <row r="183" spans="1:133"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26"/>
      <c r="DX183" s="26"/>
      <c r="DY183" s="26"/>
      <c r="DZ183" s="26"/>
      <c r="EA183" s="26"/>
      <c r="EB183" s="26"/>
      <c r="EC183" s="26"/>
    </row>
    <row r="184" spans="1:133"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row>
    <row r="185" spans="1:133"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row>
    <row r="186" spans="1:133"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row>
    <row r="187" spans="1:133"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row>
    <row r="188" spans="1:133"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row>
    <row r="189" spans="1:133"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row>
    <row r="190" spans="1:133"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row>
    <row r="191" spans="1:133"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c r="DX191" s="26"/>
      <c r="DY191" s="26"/>
      <c r="DZ191" s="26"/>
      <c r="EA191" s="26"/>
      <c r="EB191" s="26"/>
      <c r="EC191" s="26"/>
    </row>
    <row r="192" spans="1:133"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row>
    <row r="193" spans="1:133"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row>
    <row r="194" spans="1:133"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row>
    <row r="195" spans="1:133"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row>
    <row r="196" spans="1:133"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row>
    <row r="197" spans="1:133"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c r="DX197" s="26"/>
      <c r="DY197" s="26"/>
      <c r="DZ197" s="26"/>
      <c r="EA197" s="26"/>
      <c r="EB197" s="26"/>
      <c r="EC197" s="26"/>
    </row>
    <row r="198" spans="1:133"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row>
    <row r="199" spans="1:133"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c r="DX199" s="26"/>
      <c r="DY199" s="26"/>
      <c r="DZ199" s="26"/>
      <c r="EA199" s="26"/>
      <c r="EB199" s="26"/>
      <c r="EC199" s="26"/>
    </row>
    <row r="200" spans="1:133"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c r="DX200" s="26"/>
      <c r="DY200" s="26"/>
      <c r="DZ200" s="26"/>
      <c r="EA200" s="26"/>
      <c r="EB200" s="26"/>
      <c r="EC200" s="26"/>
    </row>
    <row r="201" spans="1:133"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c r="DX201" s="26"/>
      <c r="DY201" s="26"/>
      <c r="DZ201" s="26"/>
      <c r="EA201" s="26"/>
      <c r="EB201" s="26"/>
      <c r="EC201" s="26"/>
    </row>
    <row r="202" spans="1:133"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c r="DX202" s="26"/>
      <c r="DY202" s="26"/>
      <c r="DZ202" s="26"/>
      <c r="EA202" s="26"/>
      <c r="EB202" s="26"/>
      <c r="EC202" s="26"/>
    </row>
    <row r="203" spans="1:133"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26"/>
      <c r="DX203" s="26"/>
      <c r="DY203" s="26"/>
      <c r="DZ203" s="26"/>
      <c r="EA203" s="26"/>
      <c r="EB203" s="26"/>
      <c r="EC203" s="26"/>
    </row>
    <row r="204" spans="1:133"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26"/>
      <c r="DX204" s="26"/>
      <c r="DY204" s="26"/>
      <c r="DZ204" s="26"/>
      <c r="EA204" s="26"/>
      <c r="EB204" s="26"/>
      <c r="EC204" s="26"/>
    </row>
    <row r="205" spans="1:133"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26"/>
      <c r="DX205" s="26"/>
      <c r="DY205" s="26"/>
      <c r="DZ205" s="26"/>
      <c r="EA205" s="26"/>
      <c r="EB205" s="26"/>
      <c r="EC205" s="26"/>
    </row>
    <row r="206" spans="1:133"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row>
    <row r="207" spans="1:133"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26"/>
      <c r="DX207" s="26"/>
      <c r="DY207" s="26"/>
      <c r="DZ207" s="26"/>
      <c r="EA207" s="26"/>
      <c r="EB207" s="26"/>
      <c r="EC207" s="26"/>
    </row>
    <row r="208" spans="1:133"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26"/>
      <c r="DX208" s="26"/>
      <c r="DY208" s="26"/>
      <c r="DZ208" s="26"/>
      <c r="EA208" s="26"/>
      <c r="EB208" s="26"/>
      <c r="EC208" s="26"/>
    </row>
    <row r="209" spans="1:133"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26"/>
      <c r="DX209" s="26"/>
      <c r="DY209" s="26"/>
      <c r="DZ209" s="26"/>
      <c r="EA209" s="26"/>
      <c r="EB209" s="26"/>
      <c r="EC209" s="26"/>
    </row>
    <row r="210" spans="1:133"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row>
    <row r="211" spans="1:133"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26"/>
      <c r="DX211" s="26"/>
      <c r="DY211" s="26"/>
      <c r="DZ211" s="26"/>
      <c r="EA211" s="26"/>
      <c r="EB211" s="26"/>
      <c r="EC211" s="26"/>
    </row>
    <row r="212" spans="1:133"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row>
    <row r="213" spans="1:133"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row>
    <row r="214" spans="1:133"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row>
    <row r="215" spans="1:133"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26"/>
      <c r="DX215" s="26"/>
      <c r="DY215" s="26"/>
      <c r="DZ215" s="26"/>
      <c r="EA215" s="26"/>
      <c r="EB215" s="26"/>
      <c r="EC215" s="26"/>
    </row>
    <row r="216" spans="1:133"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row>
    <row r="217" spans="1:133"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row>
    <row r="218" spans="1:133"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row>
    <row r="219" spans="1:133"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row>
    <row r="220" spans="1:133"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26"/>
      <c r="DX220" s="26"/>
      <c r="DY220" s="26"/>
      <c r="DZ220" s="26"/>
      <c r="EA220" s="26"/>
      <c r="EB220" s="26"/>
      <c r="EC220" s="26"/>
    </row>
    <row r="221" spans="1:133"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row>
    <row r="222" spans="1:133"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26"/>
      <c r="DX222" s="26"/>
      <c r="DY222" s="26"/>
      <c r="DZ222" s="26"/>
      <c r="EA222" s="26"/>
      <c r="EB222" s="26"/>
      <c r="EC222" s="26"/>
    </row>
    <row r="223" spans="1:133"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row>
    <row r="224" spans="1:133"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26"/>
      <c r="DX224" s="26"/>
      <c r="DY224" s="26"/>
      <c r="DZ224" s="26"/>
      <c r="EA224" s="26"/>
      <c r="EB224" s="26"/>
      <c r="EC224" s="26"/>
    </row>
    <row r="225" spans="1:133"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26"/>
      <c r="DX225" s="26"/>
      <c r="DY225" s="26"/>
      <c r="DZ225" s="26"/>
      <c r="EA225" s="26"/>
      <c r="EB225" s="26"/>
      <c r="EC225" s="26"/>
    </row>
    <row r="226" spans="1:133"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row>
    <row r="227" spans="1:133"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row>
    <row r="228" spans="1:133"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row>
    <row r="229" spans="1:133" x14ac:dyDescent="0.25">
      <c r="A229" s="26"/>
      <c r="B229" s="26"/>
      <c r="C229" s="26"/>
      <c r="D229" s="26"/>
      <c r="E229" s="26"/>
      <c r="F229" s="26"/>
      <c r="G229" s="26"/>
      <c r="H229" s="26"/>
      <c r="I229" s="26"/>
      <c r="J229" s="26"/>
      <c r="K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row>
    <row r="230" spans="1:133" x14ac:dyDescent="0.25">
      <c r="A230" s="26"/>
      <c r="B230" s="26"/>
      <c r="C230" s="26"/>
      <c r="D230" s="26"/>
      <c r="E230" s="26"/>
      <c r="F230" s="26"/>
      <c r="G230" s="26"/>
      <c r="H230" s="26"/>
      <c r="I230" s="26"/>
      <c r="J230" s="26"/>
      <c r="K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26"/>
      <c r="DX230" s="26"/>
      <c r="DY230" s="26"/>
      <c r="DZ230" s="26"/>
      <c r="EA230" s="26"/>
      <c r="EB230" s="26"/>
      <c r="EC230" s="26"/>
    </row>
    <row r="231" spans="1:133" x14ac:dyDescent="0.25">
      <c r="A231" s="26"/>
      <c r="B231" s="26"/>
      <c r="C231" s="26"/>
      <c r="D231" s="26"/>
      <c r="E231" s="26"/>
      <c r="F231" s="26"/>
      <c r="G231" s="26"/>
      <c r="H231" s="26"/>
      <c r="I231" s="26"/>
      <c r="J231" s="26"/>
      <c r="K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26"/>
      <c r="DX231" s="26"/>
      <c r="DY231" s="26"/>
      <c r="DZ231" s="26"/>
      <c r="EA231" s="26"/>
      <c r="EB231" s="26"/>
      <c r="EC231" s="26"/>
    </row>
    <row r="232" spans="1:133" x14ac:dyDescent="0.25">
      <c r="A232" s="26"/>
      <c r="B232" s="26"/>
      <c r="C232" s="26"/>
      <c r="D232" s="26"/>
      <c r="E232" s="26"/>
      <c r="F232" s="26"/>
      <c r="G232" s="26"/>
      <c r="H232" s="26"/>
      <c r="I232" s="26"/>
      <c r="J232" s="26"/>
      <c r="K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26"/>
      <c r="CY232" s="26"/>
      <c r="CZ232" s="26"/>
      <c r="DA232" s="26"/>
      <c r="DB232" s="26"/>
      <c r="DC232" s="26"/>
      <c r="DD232" s="26"/>
      <c r="DE232" s="26"/>
      <c r="DF232" s="26"/>
      <c r="DG232" s="26"/>
      <c r="DH232" s="26"/>
      <c r="DI232" s="26"/>
      <c r="DJ232" s="26"/>
      <c r="DK232" s="26"/>
      <c r="DL232" s="26"/>
      <c r="DM232" s="26"/>
      <c r="DN232" s="26"/>
      <c r="DO232" s="26"/>
      <c r="DP232" s="26"/>
      <c r="DQ232" s="26"/>
      <c r="DR232" s="26"/>
      <c r="DS232" s="26"/>
      <c r="DT232" s="26"/>
      <c r="DU232" s="26"/>
      <c r="DV232" s="26"/>
      <c r="DW232" s="26"/>
      <c r="DX232" s="26"/>
      <c r="DY232" s="26"/>
      <c r="DZ232" s="26"/>
      <c r="EA232" s="26"/>
      <c r="EB232" s="26"/>
      <c r="EC232" s="26"/>
    </row>
    <row r="233" spans="1:133" x14ac:dyDescent="0.25">
      <c r="A233" s="26"/>
      <c r="B233" s="26"/>
      <c r="C233" s="26"/>
      <c r="D233" s="26"/>
      <c r="E233" s="26"/>
      <c r="F233" s="26"/>
      <c r="G233" s="26"/>
      <c r="H233" s="26"/>
      <c r="I233" s="26"/>
      <c r="J233" s="26"/>
      <c r="K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26"/>
      <c r="DX233" s="26"/>
      <c r="DY233" s="26"/>
      <c r="DZ233" s="26"/>
      <c r="EA233" s="26"/>
      <c r="EB233" s="26"/>
      <c r="EC233" s="26"/>
    </row>
    <row r="234" spans="1:133" x14ac:dyDescent="0.25">
      <c r="A234" s="26"/>
      <c r="B234" s="26"/>
      <c r="C234" s="26"/>
      <c r="D234" s="26"/>
      <c r="E234" s="26"/>
      <c r="F234" s="26"/>
      <c r="G234" s="26"/>
      <c r="H234" s="26"/>
      <c r="I234" s="26"/>
      <c r="J234" s="26"/>
      <c r="K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c r="DM234" s="26"/>
      <c r="DN234" s="26"/>
      <c r="DO234" s="26"/>
      <c r="DP234" s="26"/>
      <c r="DQ234" s="26"/>
      <c r="DR234" s="26"/>
      <c r="DS234" s="26"/>
      <c r="DT234" s="26"/>
      <c r="DU234" s="26"/>
      <c r="DV234" s="26"/>
      <c r="DW234" s="26"/>
      <c r="DX234" s="26"/>
      <c r="DY234" s="26"/>
      <c r="DZ234" s="26"/>
      <c r="EA234" s="26"/>
      <c r="EB234" s="26"/>
      <c r="EC234" s="26"/>
    </row>
    <row r="235" spans="1:133" x14ac:dyDescent="0.25">
      <c r="A235" s="26"/>
      <c r="B235" s="26"/>
      <c r="C235" s="26"/>
      <c r="D235" s="26"/>
      <c r="E235" s="26"/>
      <c r="F235" s="26"/>
      <c r="G235" s="26"/>
      <c r="H235" s="26"/>
      <c r="I235" s="26"/>
      <c r="J235" s="26"/>
    </row>
  </sheetData>
  <mergeCells count="10">
    <mergeCell ref="R17:T19"/>
    <mergeCell ref="U17:V19"/>
    <mergeCell ref="A56:P57"/>
    <mergeCell ref="A58:P60"/>
    <mergeCell ref="R8:T10"/>
    <mergeCell ref="U8:V10"/>
    <mergeCell ref="R11:T13"/>
    <mergeCell ref="U11:V13"/>
    <mergeCell ref="R14:T16"/>
    <mergeCell ref="U14:V16"/>
  </mergeCells>
  <conditionalFormatting sqref="J3:J21 J23:J47 J49:J53">
    <cfRule type="cellIs" dxfId="35" priority="64" operator="lessThan">
      <formula>0.75</formula>
    </cfRule>
  </conditionalFormatting>
  <conditionalFormatting sqref="J3:J21 J23:J47 J49:J53">
    <cfRule type="cellIs" dxfId="34" priority="85" operator="lessThan">
      <formula>2</formula>
    </cfRule>
  </conditionalFormatting>
  <conditionalFormatting sqref="J3:J21 J23:J47 J49:J53">
    <cfRule type="cellIs" dxfId="33" priority="81" operator="lessThan">
      <formula>0.85</formula>
    </cfRule>
  </conditionalFormatting>
  <conditionalFormatting sqref="G3:G21 G23:G47 G49:G53">
    <cfRule type="cellIs" dxfId="32" priority="61" operator="lessThan">
      <formula>0.75</formula>
    </cfRule>
  </conditionalFormatting>
  <conditionalFormatting sqref="G3:G21 G23:G47 G49:G53">
    <cfRule type="cellIs" dxfId="31" priority="63" operator="lessThan">
      <formula>2</formula>
    </cfRule>
  </conditionalFormatting>
  <conditionalFormatting sqref="G3:G21 G23:G47 G49:G53">
    <cfRule type="cellIs" dxfId="30" priority="62" operator="lessThan">
      <formula>0.85</formula>
    </cfRule>
  </conditionalFormatting>
  <conditionalFormatting sqref="D3:D47 D49:D53">
    <cfRule type="cellIs" dxfId="29" priority="58" operator="lessThan">
      <formula>0.75</formula>
    </cfRule>
  </conditionalFormatting>
  <conditionalFormatting sqref="D3:D47 D49:D53">
    <cfRule type="cellIs" dxfId="28" priority="60" operator="lessThan">
      <formula>2</formula>
    </cfRule>
  </conditionalFormatting>
  <conditionalFormatting sqref="D3:D47 D49:D53">
    <cfRule type="cellIs" dxfId="27" priority="59" operator="lessThan">
      <formula>0.85</formula>
    </cfRule>
  </conditionalFormatting>
  <conditionalFormatting sqref="G2">
    <cfRule type="cellIs" dxfId="26" priority="25" operator="lessThan">
      <formula>0.75</formula>
    </cfRule>
  </conditionalFormatting>
  <conditionalFormatting sqref="G2">
    <cfRule type="cellIs" dxfId="25" priority="27" operator="lessThan">
      <formula>2</formula>
    </cfRule>
  </conditionalFormatting>
  <conditionalFormatting sqref="G2">
    <cfRule type="cellIs" dxfId="24" priority="26" operator="lessThan">
      <formula>0.85</formula>
    </cfRule>
  </conditionalFormatting>
  <conditionalFormatting sqref="D2">
    <cfRule type="cellIs" dxfId="23" priority="22" operator="lessThan">
      <formula>0.75</formula>
    </cfRule>
  </conditionalFormatting>
  <conditionalFormatting sqref="D2">
    <cfRule type="cellIs" dxfId="22" priority="24" operator="lessThan">
      <formula>2</formula>
    </cfRule>
  </conditionalFormatting>
  <conditionalFormatting sqref="D2">
    <cfRule type="cellIs" dxfId="21" priority="23" operator="lessThan">
      <formula>0.85</formula>
    </cfRule>
  </conditionalFormatting>
  <conditionalFormatting sqref="M2:M53 P2:P53">
    <cfRule type="cellIs" dxfId="20" priority="19" operator="lessThan">
      <formula>0.75</formula>
    </cfRule>
  </conditionalFormatting>
  <conditionalFormatting sqref="M2:M53 P2:P53">
    <cfRule type="cellIs" dxfId="19" priority="21" operator="lessThan">
      <formula>3</formula>
    </cfRule>
  </conditionalFormatting>
  <conditionalFormatting sqref="M2:M53 P2:P53">
    <cfRule type="cellIs" dxfId="18" priority="20" operator="lessThan">
      <formula>0.85</formula>
    </cfRule>
  </conditionalFormatting>
  <conditionalFormatting sqref="J22">
    <cfRule type="cellIs" dxfId="17" priority="13" operator="lessThan">
      <formula>0.75</formula>
    </cfRule>
  </conditionalFormatting>
  <conditionalFormatting sqref="J2">
    <cfRule type="cellIs" dxfId="16" priority="1" operator="lessThan">
      <formula>0.75</formula>
    </cfRule>
  </conditionalFormatting>
  <conditionalFormatting sqref="D48">
    <cfRule type="cellIs" dxfId="15" priority="10" operator="lessThan">
      <formula>0.75</formula>
    </cfRule>
  </conditionalFormatting>
  <conditionalFormatting sqref="D48">
    <cfRule type="cellIs" dxfId="14" priority="12" operator="lessThan">
      <formula>2</formula>
    </cfRule>
  </conditionalFormatting>
  <conditionalFormatting sqref="D48">
    <cfRule type="cellIs" dxfId="13" priority="11" operator="lessThan">
      <formula>0.85</formula>
    </cfRule>
  </conditionalFormatting>
  <conditionalFormatting sqref="G48">
    <cfRule type="cellIs" dxfId="12" priority="7" operator="lessThan">
      <formula>0.75</formula>
    </cfRule>
  </conditionalFormatting>
  <conditionalFormatting sqref="G48">
    <cfRule type="cellIs" dxfId="11" priority="9" operator="lessThan">
      <formula>2</formula>
    </cfRule>
  </conditionalFormatting>
  <conditionalFormatting sqref="G48">
    <cfRule type="cellIs" dxfId="10" priority="8" operator="lessThan">
      <formula>0.85</formula>
    </cfRule>
  </conditionalFormatting>
  <conditionalFormatting sqref="G22">
    <cfRule type="cellIs" dxfId="9" priority="16" operator="lessThan">
      <formula>0.75</formula>
    </cfRule>
  </conditionalFormatting>
  <conditionalFormatting sqref="G22">
    <cfRule type="cellIs" dxfId="8" priority="18" operator="lessThan">
      <formula>2</formula>
    </cfRule>
  </conditionalFormatting>
  <conditionalFormatting sqref="G22">
    <cfRule type="cellIs" dxfId="7" priority="17" operator="lessThan">
      <formula>0.85</formula>
    </cfRule>
  </conditionalFormatting>
  <conditionalFormatting sqref="J22">
    <cfRule type="cellIs" dxfId="6" priority="15" operator="lessThan">
      <formula>2</formula>
    </cfRule>
  </conditionalFormatting>
  <conditionalFormatting sqref="J22">
    <cfRule type="cellIs" dxfId="5" priority="14" operator="lessThan">
      <formula>0.85</formula>
    </cfRule>
  </conditionalFormatting>
  <conditionalFormatting sqref="J48">
    <cfRule type="cellIs" dxfId="4" priority="4" operator="lessThan">
      <formula>0.75</formula>
    </cfRule>
  </conditionalFormatting>
  <conditionalFormatting sqref="J48">
    <cfRule type="cellIs" dxfId="3" priority="6" operator="lessThan">
      <formula>2</formula>
    </cfRule>
  </conditionalFormatting>
  <conditionalFormatting sqref="J48">
    <cfRule type="cellIs" dxfId="2" priority="5" operator="lessThan">
      <formula>0.85</formula>
    </cfRule>
  </conditionalFormatting>
  <conditionalFormatting sqref="J2">
    <cfRule type="cellIs" dxfId="1" priority="3" operator="lessThan">
      <formula>2</formula>
    </cfRule>
  </conditionalFormatting>
  <conditionalFormatting sqref="J2">
    <cfRule type="cellIs" dxfId="0" priority="2" operator="lessThan">
      <formula>0.85</formula>
    </cfRule>
  </conditionalFormatting>
  <pageMargins left="0.7" right="0.7" top="0.75" bottom="0.75" header="0.3" footer="0.3"/>
  <pageSetup paperSize="9" orientation="portrait" horizontalDpi="300" verticalDpi="300" r:id="rId1"/>
  <ignoredErrors>
    <ignoredError sqref="D54 G54"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35771-B81D-440C-AB43-6A09244FC4DC}">
  <dimension ref="A1:CO304"/>
  <sheetViews>
    <sheetView topLeftCell="A181" zoomScale="70" zoomScaleNormal="70" workbookViewId="0"/>
  </sheetViews>
  <sheetFormatPr defaultRowHeight="15" x14ac:dyDescent="0.25"/>
  <cols>
    <col min="1" max="1" width="42.140625" bestFit="1" customWidth="1"/>
    <col min="2" max="10" width="15.140625" customWidth="1"/>
  </cols>
  <sheetData>
    <row r="1" spans="1:93" ht="86.1"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row>
    <row r="2" spans="1:93" x14ac:dyDescent="0.25">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row>
    <row r="3" spans="1:93" x14ac:dyDescent="0.25">
      <c r="A3" s="26"/>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row>
    <row r="4" spans="1:93"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row>
    <row r="5" spans="1:93" x14ac:dyDescent="0.25">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row>
    <row r="6" spans="1:93" x14ac:dyDescent="0.25">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row>
    <row r="7" spans="1:93" x14ac:dyDescent="0.25">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row>
    <row r="8" spans="1:93" x14ac:dyDescent="0.25">
      <c r="A8" s="26"/>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row>
    <row r="9" spans="1:93" x14ac:dyDescent="0.25">
      <c r="A9" s="26"/>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row>
    <row r="10" spans="1:93" x14ac:dyDescent="0.25">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row>
    <row r="11" spans="1:93"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row>
    <row r="12" spans="1:93"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row>
    <row r="13" spans="1:93"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row>
    <row r="14" spans="1:93"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row>
    <row r="15" spans="1:93"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row>
    <row r="16" spans="1:93"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row>
    <row r="17" spans="1:93"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row>
    <row r="19" spans="1:93"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row>
    <row r="20" spans="1:93"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row>
    <row r="21" spans="1:93"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row>
    <row r="22" spans="1:93"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row>
    <row r="23" spans="1:93"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row>
    <row r="24" spans="1:93"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row>
    <row r="25" spans="1:93"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row>
    <row r="26" spans="1:93"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row>
    <row r="27" spans="1:93"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row>
    <row r="28" spans="1:93"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row>
    <row r="29" spans="1:93"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row>
    <row r="30" spans="1:93"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row>
    <row r="31" spans="1:93"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row>
    <row r="32" spans="1:93"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row>
    <row r="33" spans="1:93" x14ac:dyDescent="0.2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row>
    <row r="34" spans="1:93"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row>
    <row r="35" spans="1:93" x14ac:dyDescent="0.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row>
    <row r="36" spans="1:93" x14ac:dyDescent="0.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row>
    <row r="37" spans="1:93" x14ac:dyDescent="0.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row>
    <row r="38" spans="1:93"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row>
    <row r="39" spans="1:93" x14ac:dyDescent="0.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row>
    <row r="40" spans="1:93"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row>
    <row r="41" spans="1:93"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row>
    <row r="42" spans="1:93"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row>
    <row r="43" spans="1:93"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row>
    <row r="44" spans="1:93"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row>
    <row r="45" spans="1:93"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row>
    <row r="46" spans="1:93"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row>
    <row r="47" spans="1:93"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row>
    <row r="48" spans="1:93"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row>
    <row r="49" spans="1:93"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row>
    <row r="50" spans="1:93"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row>
    <row r="51" spans="1:93"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row>
    <row r="52" spans="1:93"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row>
    <row r="53" spans="1:93"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row>
    <row r="54" spans="1:93"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row>
    <row r="55" spans="1:93"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row>
    <row r="56" spans="1:93" ht="29.1"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row>
    <row r="57" spans="1:93" x14ac:dyDescent="0.25">
      <c r="A57" s="27"/>
      <c r="B57" s="30"/>
      <c r="C57" s="30"/>
      <c r="D57" s="31"/>
      <c r="E57" s="30"/>
      <c r="F57" s="30"/>
      <c r="G57" s="31"/>
      <c r="H57" s="30"/>
      <c r="I57" s="30"/>
      <c r="J57" s="31"/>
      <c r="K57" s="27"/>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row>
    <row r="58" spans="1:93" x14ac:dyDescent="0.25">
      <c r="A58" s="27"/>
      <c r="B58" s="30"/>
      <c r="C58" s="30"/>
      <c r="D58" s="31"/>
      <c r="E58" s="30"/>
      <c r="F58" s="30"/>
      <c r="G58" s="31"/>
      <c r="H58" s="30"/>
      <c r="I58" s="30"/>
      <c r="J58" s="31"/>
      <c r="K58" s="27"/>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row>
    <row r="59" spans="1:93" x14ac:dyDescent="0.25">
      <c r="A59" s="27"/>
      <c r="B59" s="30"/>
      <c r="C59" s="30"/>
      <c r="D59" s="31"/>
      <c r="E59" s="30"/>
      <c r="F59" s="30"/>
      <c r="G59" s="31"/>
      <c r="H59" s="30"/>
      <c r="I59" s="30"/>
      <c r="J59" s="31"/>
      <c r="K59" s="27"/>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row>
    <row r="60" spans="1:93"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row>
    <row r="61" spans="1:93"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row>
    <row r="62" spans="1:93"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row>
    <row r="63" spans="1:93" x14ac:dyDescent="0.25">
      <c r="A63" s="26"/>
      <c r="B63" s="27"/>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row>
    <row r="64" spans="1:93"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row>
    <row r="65" spans="1:93"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row>
    <row r="66" spans="1:93"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row>
    <row r="67" spans="1:93"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row>
    <row r="68" spans="1:93"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row>
    <row r="69" spans="1:93"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row>
    <row r="70" spans="1:93"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row>
    <row r="71" spans="1:93"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row>
    <row r="72" spans="1:93"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row>
    <row r="73" spans="1:93"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row>
    <row r="74" spans="1:93"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row>
    <row r="75" spans="1:93"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row>
    <row r="76" spans="1:93"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row>
    <row r="77" spans="1:93"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row>
    <row r="78" spans="1:93"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row>
    <row r="79" spans="1:93"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row>
    <row r="80" spans="1:93"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row>
    <row r="81" spans="1:93"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row>
    <row r="82" spans="1:93"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row>
    <row r="83" spans="1:93"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row>
    <row r="84" spans="1:93"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row>
    <row r="85" spans="1:93"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row>
    <row r="86" spans="1:93"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row>
    <row r="87" spans="1:93"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row>
    <row r="88" spans="1:93"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row>
    <row r="89" spans="1:93"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row>
    <row r="90" spans="1:93"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row>
    <row r="91" spans="1:93"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row>
    <row r="92" spans="1:93"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row>
    <row r="93" spans="1:93"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row>
    <row r="94" spans="1:93"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row>
    <row r="95" spans="1:93"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row>
    <row r="96" spans="1:93"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row>
    <row r="97" spans="1:93"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row>
    <row r="98" spans="1:93"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row>
    <row r="99" spans="1:93"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row>
    <row r="100" spans="1:93"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row>
    <row r="101" spans="1:93"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row>
    <row r="102" spans="1:93"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row>
    <row r="103" spans="1:93"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row>
    <row r="104" spans="1:93"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row>
    <row r="105" spans="1:93"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row>
    <row r="106" spans="1:93"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row>
    <row r="107" spans="1:93"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row>
    <row r="108" spans="1:93"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row>
    <row r="109" spans="1:93"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row>
    <row r="110" spans="1:93"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row>
    <row r="111" spans="1:93"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row>
    <row r="112" spans="1:93"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row>
    <row r="113" spans="1:93"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row>
    <row r="114" spans="1:93"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row>
    <row r="115" spans="1:93"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row>
    <row r="116" spans="1:93"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row>
    <row r="117" spans="1:93"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row>
    <row r="118" spans="1:93"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row>
    <row r="119" spans="1:93"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row>
    <row r="120" spans="1:93"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row>
    <row r="121" spans="1:93"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row>
    <row r="122" spans="1:93"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row>
    <row r="123" spans="1:93"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row>
    <row r="124" spans="1:93"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row>
    <row r="125" spans="1:93"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row>
    <row r="126" spans="1:93"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row>
    <row r="127" spans="1:93"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row>
    <row r="128" spans="1:93"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row>
    <row r="129" spans="1:93"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row>
    <row r="130" spans="1:93"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row>
    <row r="131" spans="1:93"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row>
    <row r="132" spans="1:93"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row>
    <row r="133" spans="1:93"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row>
    <row r="134" spans="1:93"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row>
    <row r="135" spans="1:93"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row>
    <row r="136" spans="1:93"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row>
    <row r="137" spans="1:93"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row>
    <row r="138" spans="1:93"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row>
    <row r="139" spans="1:93"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row>
    <row r="140" spans="1:93"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row>
    <row r="141" spans="1:93"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row>
    <row r="142" spans="1:93"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row>
    <row r="143" spans="1:93"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row>
    <row r="144" spans="1:93"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row>
    <row r="145" spans="1:93"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row>
    <row r="146" spans="1:93"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row>
    <row r="147" spans="1:93"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row>
    <row r="148" spans="1:93"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row>
    <row r="149" spans="1:93"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row>
    <row r="150" spans="1:93"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row>
    <row r="151" spans="1:93"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row>
    <row r="152" spans="1:93"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row>
    <row r="153" spans="1:93"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row>
    <row r="154" spans="1:93"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row>
    <row r="155" spans="1:93"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row>
    <row r="156" spans="1:93"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row>
    <row r="157" spans="1:93"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row>
    <row r="158" spans="1:93"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row>
    <row r="159" spans="1:93"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row>
    <row r="160" spans="1:93"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row>
    <row r="161" spans="1:93"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row>
    <row r="162" spans="1:93"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row>
    <row r="163" spans="1:93"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row>
    <row r="164" spans="1:93"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row>
    <row r="165" spans="1:93"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row>
    <row r="166" spans="1:93"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row>
    <row r="167" spans="1:93"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row>
    <row r="168" spans="1:93"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row>
    <row r="169" spans="1:93"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row>
    <row r="170" spans="1:93"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row>
    <row r="171" spans="1:93"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row>
    <row r="172" spans="1:93"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row>
    <row r="173" spans="1:93"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row>
    <row r="174" spans="1:93"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row>
    <row r="175" spans="1:93"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row>
    <row r="176" spans="1:93"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row>
    <row r="177" spans="1:93"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row>
    <row r="178" spans="1:93"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row>
    <row r="179" spans="1:93"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row>
    <row r="180" spans="1:93"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row>
    <row r="181" spans="1:93"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row>
    <row r="182" spans="1:93"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row>
    <row r="183" spans="1:93"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row>
    <row r="184" spans="1:93"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row>
    <row r="185" spans="1:93"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row>
    <row r="186" spans="1:93"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row>
    <row r="187" spans="1:93"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row>
    <row r="188" spans="1:93"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row>
    <row r="189" spans="1:93"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row>
    <row r="190" spans="1:93"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row>
    <row r="191" spans="1:93"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row>
    <row r="192" spans="1:93"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row>
    <row r="193" spans="1:93"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row>
    <row r="194" spans="1:93"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row>
    <row r="195" spans="1:93"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row>
    <row r="196" spans="1:93"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row>
    <row r="197" spans="1:93"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row>
    <row r="198" spans="1:93"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row>
    <row r="199" spans="1:93"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row>
    <row r="200" spans="1:93"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row>
    <row r="201" spans="1:93"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row>
    <row r="202" spans="1:93"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row>
    <row r="203" spans="1:93"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row>
    <row r="204" spans="1:93"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row>
    <row r="205" spans="1:93"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row>
    <row r="206" spans="1:93"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row>
    <row r="207" spans="1:93"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row>
    <row r="208" spans="1:93"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row>
    <row r="209" spans="1:93"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row>
    <row r="210" spans="1:93"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row>
    <row r="211" spans="1:93"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row>
    <row r="212" spans="1:93"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row>
    <row r="213" spans="1:93"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row>
    <row r="214" spans="1:93"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row>
    <row r="215" spans="1:93"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row>
    <row r="216" spans="1:93"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row>
    <row r="217" spans="1:93"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row>
    <row r="218" spans="1:93"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row>
    <row r="219" spans="1:93"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row>
    <row r="220" spans="1:93"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row>
    <row r="221" spans="1:93"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row>
    <row r="222" spans="1:93"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row>
    <row r="223" spans="1:93"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row>
    <row r="224" spans="1:93"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row>
    <row r="225" spans="1:93"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row>
    <row r="226" spans="1:93"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row>
    <row r="227" spans="1:93"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row>
    <row r="228" spans="1:93"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row>
    <row r="229" spans="1:93"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row>
    <row r="230" spans="1:93"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row>
    <row r="231" spans="1:93"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row>
    <row r="232" spans="1:93"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row>
    <row r="233" spans="1:93"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row>
    <row r="234" spans="1:93"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row>
    <row r="235" spans="1:93"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row>
    <row r="236" spans="1:93"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row>
    <row r="237" spans="1:93"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row>
    <row r="238" spans="1:93"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row>
    <row r="239" spans="1:93"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row>
    <row r="240" spans="1:93"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row>
    <row r="241" spans="1:93"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row>
    <row r="242" spans="1:93"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row>
    <row r="243" spans="1:93"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row>
    <row r="244" spans="1:93"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row>
    <row r="245" spans="1:93"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row>
    <row r="246" spans="1:93"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row>
    <row r="247" spans="1:93"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row>
    <row r="248" spans="1:93"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row>
    <row r="249" spans="1:93"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row>
    <row r="250" spans="1:93"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row>
    <row r="251" spans="1:93"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row>
    <row r="252" spans="1:93"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row>
    <row r="253" spans="1:93"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row>
    <row r="254" spans="1:93"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row>
    <row r="255" spans="1:93"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row>
    <row r="256" spans="1:93"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row>
    <row r="257" spans="1:93"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row>
    <row r="258" spans="1:93"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row>
    <row r="259" spans="1:93"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row>
    <row r="260" spans="1:93"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row>
    <row r="261" spans="1:93"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row>
    <row r="262" spans="1:93"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row>
    <row r="263" spans="1:93"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row>
    <row r="264" spans="1:93"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row>
    <row r="265" spans="1:93"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row>
    <row r="266" spans="1:93"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row>
    <row r="267" spans="1:93"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row>
    <row r="268" spans="1:93"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row>
    <row r="269" spans="1:93"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row>
    <row r="270" spans="1:93"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row>
    <row r="271" spans="1:93"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row>
    <row r="272" spans="1:93"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row>
    <row r="273" spans="1:93"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row>
    <row r="274" spans="1:93"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row>
    <row r="275" spans="1:93"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row>
    <row r="276" spans="1:93"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row>
    <row r="277" spans="1:93"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row>
    <row r="278" spans="1:93"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row>
    <row r="279" spans="1:93"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row>
    <row r="280" spans="1:93"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row>
    <row r="281" spans="1:93"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row>
    <row r="282" spans="1:93"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row>
    <row r="283" spans="1:93"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row>
    <row r="284" spans="1:93"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row>
    <row r="285" spans="1:93"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row>
    <row r="286" spans="1:93"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row>
    <row r="287" spans="1:93"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row>
    <row r="288" spans="1:93"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row>
    <row r="289" spans="1:93"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row>
    <row r="290" spans="1:93"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row>
    <row r="291" spans="1:93"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row>
    <row r="292" spans="1:93"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row>
    <row r="293" spans="1:93"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row>
    <row r="294" spans="1:93"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row>
    <row r="295" spans="1:93"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row>
    <row r="296" spans="1:93"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row>
    <row r="297" spans="1:93"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row>
    <row r="298" spans="1:93"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row>
    <row r="299" spans="1:93"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row>
    <row r="300" spans="1:93"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row>
    <row r="301" spans="1:93"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row>
    <row r="302" spans="1:93"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row>
    <row r="303" spans="1:93"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row>
    <row r="304" spans="1:93"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44B62-BA55-4E65-9A57-5D75F5A40955}">
  <dimension ref="A1:AO522"/>
  <sheetViews>
    <sheetView workbookViewId="0">
      <selection activeCell="G5" sqref="G5"/>
    </sheetView>
  </sheetViews>
  <sheetFormatPr defaultRowHeight="15" x14ac:dyDescent="0.25"/>
  <cols>
    <col min="1" max="1" width="40.42578125" style="6" customWidth="1"/>
    <col min="2" max="2" width="52.42578125" style="6" customWidth="1"/>
    <col min="3" max="3" width="22.85546875" style="6" bestFit="1" customWidth="1"/>
    <col min="4" max="6" width="19.140625" customWidth="1"/>
    <col min="7" max="8" width="15.85546875" style="6" customWidth="1"/>
  </cols>
  <sheetData>
    <row r="1" spans="1:41" ht="104.45" customHeight="1" thickBot="1" x14ac:dyDescent="0.3">
      <c r="A1" s="333" t="s">
        <v>987</v>
      </c>
      <c r="B1" s="334"/>
      <c r="C1" s="334"/>
      <c r="D1" s="334"/>
      <c r="E1" s="334"/>
      <c r="F1" s="334"/>
      <c r="G1" s="334"/>
      <c r="H1" s="335"/>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row>
    <row r="2" spans="1:41" ht="50.1" customHeight="1" thickBot="1" x14ac:dyDescent="0.3">
      <c r="A2" s="87" t="s">
        <v>576</v>
      </c>
      <c r="B2" s="88" t="s">
        <v>638</v>
      </c>
      <c r="C2" s="88" t="s">
        <v>728</v>
      </c>
      <c r="D2" s="40" t="s">
        <v>731</v>
      </c>
      <c r="E2" s="40" t="s">
        <v>730</v>
      </c>
      <c r="F2" s="40" t="s">
        <v>727</v>
      </c>
      <c r="G2" s="40" t="s">
        <v>734</v>
      </c>
      <c r="H2" s="184" t="s">
        <v>986</v>
      </c>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row>
    <row r="3" spans="1:41" x14ac:dyDescent="0.25">
      <c r="A3" s="62" t="s">
        <v>745</v>
      </c>
      <c r="B3" s="89" t="s">
        <v>746</v>
      </c>
      <c r="C3" s="89" t="s">
        <v>744</v>
      </c>
      <c r="D3" s="56" t="s">
        <v>7</v>
      </c>
      <c r="E3" s="56" t="s">
        <v>7</v>
      </c>
      <c r="F3" s="56" t="s">
        <v>7</v>
      </c>
      <c r="G3" s="185">
        <v>580781.25</v>
      </c>
      <c r="H3" s="57">
        <v>0</v>
      </c>
      <c r="I3" s="74"/>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row>
    <row r="4" spans="1:41" x14ac:dyDescent="0.25">
      <c r="A4" s="60" t="s">
        <v>578</v>
      </c>
      <c r="B4" s="84" t="s">
        <v>12</v>
      </c>
      <c r="C4" s="84" t="s">
        <v>10</v>
      </c>
      <c r="D4" s="55" t="s">
        <v>7</v>
      </c>
      <c r="E4" s="55">
        <v>0</v>
      </c>
      <c r="F4" s="55">
        <v>150291</v>
      </c>
      <c r="G4" s="186">
        <v>737086.14</v>
      </c>
      <c r="H4" s="29">
        <v>26565</v>
      </c>
      <c r="I4" s="74"/>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row>
    <row r="5" spans="1:41" x14ac:dyDescent="0.25">
      <c r="A5" s="60" t="s">
        <v>14</v>
      </c>
      <c r="B5" s="84" t="s">
        <v>15</v>
      </c>
      <c r="C5" s="84" t="s">
        <v>13</v>
      </c>
      <c r="D5" s="55" t="s">
        <v>7</v>
      </c>
      <c r="E5" s="55">
        <v>104298.17</v>
      </c>
      <c r="F5" s="55">
        <v>1361440.97</v>
      </c>
      <c r="G5" s="186">
        <v>2043526.99</v>
      </c>
      <c r="H5" s="29">
        <v>694884.35</v>
      </c>
      <c r="I5" s="74"/>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row>
    <row r="6" spans="1:41" x14ac:dyDescent="0.25">
      <c r="A6" s="60" t="s">
        <v>579</v>
      </c>
      <c r="B6" s="84" t="s">
        <v>642</v>
      </c>
      <c r="C6" s="84" t="s">
        <v>16</v>
      </c>
      <c r="D6" s="55" t="s">
        <v>7</v>
      </c>
      <c r="E6" s="55">
        <v>0</v>
      </c>
      <c r="F6" s="55">
        <v>1028672.47</v>
      </c>
      <c r="G6" s="186">
        <v>3310169.75</v>
      </c>
      <c r="H6" s="29">
        <v>840235.92</v>
      </c>
      <c r="I6" s="74"/>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row>
    <row r="7" spans="1:41" x14ac:dyDescent="0.25">
      <c r="A7" s="60" t="s">
        <v>19</v>
      </c>
      <c r="B7" s="84" t="s">
        <v>20</v>
      </c>
      <c r="C7" s="84" t="s">
        <v>18</v>
      </c>
      <c r="D7" s="55" t="s">
        <v>7</v>
      </c>
      <c r="E7" s="55">
        <v>118742.17</v>
      </c>
      <c r="F7" s="55">
        <v>335613.77</v>
      </c>
      <c r="G7" s="186">
        <v>918418.99</v>
      </c>
      <c r="H7" s="29">
        <v>0</v>
      </c>
      <c r="I7" s="74"/>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row>
    <row r="8" spans="1:41" x14ac:dyDescent="0.25">
      <c r="A8" s="60" t="s">
        <v>580</v>
      </c>
      <c r="B8" s="84" t="s">
        <v>26</v>
      </c>
      <c r="C8" s="84" t="s">
        <v>24</v>
      </c>
      <c r="D8" s="55">
        <v>1502152</v>
      </c>
      <c r="E8" s="55">
        <v>1033913</v>
      </c>
      <c r="F8" s="55">
        <v>1558057.9976790417</v>
      </c>
      <c r="G8" s="186">
        <v>2289822.2953492911</v>
      </c>
      <c r="H8" s="29">
        <v>690719</v>
      </c>
      <c r="I8" s="74"/>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row>
    <row r="9" spans="1:41" x14ac:dyDescent="0.25">
      <c r="A9" s="60" t="s">
        <v>580</v>
      </c>
      <c r="B9" s="84" t="s">
        <v>644</v>
      </c>
      <c r="C9" s="84" t="s">
        <v>31</v>
      </c>
      <c r="D9" s="55">
        <v>0</v>
      </c>
      <c r="E9" s="55">
        <v>47256</v>
      </c>
      <c r="F9" s="55">
        <v>378118.53792340285</v>
      </c>
      <c r="G9" s="186">
        <v>612496.93030761927</v>
      </c>
      <c r="H9" s="29">
        <v>39770</v>
      </c>
      <c r="I9" s="74"/>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row>
    <row r="10" spans="1:41" x14ac:dyDescent="0.25">
      <c r="A10" s="60" t="s">
        <v>580</v>
      </c>
      <c r="B10" s="84" t="s">
        <v>30</v>
      </c>
      <c r="C10" s="84" t="s">
        <v>29</v>
      </c>
      <c r="D10" s="55">
        <v>2306068.0499999998</v>
      </c>
      <c r="E10" s="55">
        <v>1660987</v>
      </c>
      <c r="F10" s="55">
        <v>2756723.3933659336</v>
      </c>
      <c r="G10" s="186">
        <v>4397965.7355649341</v>
      </c>
      <c r="H10" s="29">
        <v>1022090</v>
      </c>
      <c r="I10" s="74"/>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row>
    <row r="11" spans="1:41" x14ac:dyDescent="0.25">
      <c r="A11" s="60" t="s">
        <v>580</v>
      </c>
      <c r="B11" s="84" t="s">
        <v>647</v>
      </c>
      <c r="C11" s="84" t="s">
        <v>57</v>
      </c>
      <c r="D11" s="55">
        <v>191824.58</v>
      </c>
      <c r="E11" s="55">
        <v>127284</v>
      </c>
      <c r="F11" s="55">
        <v>242721.59628965298</v>
      </c>
      <c r="G11" s="186">
        <v>357618.64813568129</v>
      </c>
      <c r="H11" s="29">
        <v>121072</v>
      </c>
      <c r="I11" s="74"/>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row>
    <row r="12" spans="1:41" x14ac:dyDescent="0.25">
      <c r="A12" s="60" t="s">
        <v>580</v>
      </c>
      <c r="B12" s="84" t="s">
        <v>648</v>
      </c>
      <c r="C12" s="84" t="s">
        <v>69</v>
      </c>
      <c r="D12" s="55">
        <v>101168.1</v>
      </c>
      <c r="E12" s="55">
        <v>61242</v>
      </c>
      <c r="F12" s="55">
        <v>127502.67937956344</v>
      </c>
      <c r="G12" s="186">
        <v>192879.72796068131</v>
      </c>
      <c r="H12" s="29">
        <v>56064</v>
      </c>
      <c r="I12" s="74"/>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row>
    <row r="13" spans="1:41" x14ac:dyDescent="0.25">
      <c r="A13" s="60" t="s">
        <v>580</v>
      </c>
      <c r="B13" s="84" t="s">
        <v>649</v>
      </c>
      <c r="C13" s="84" t="s">
        <v>53</v>
      </c>
      <c r="D13" s="55">
        <v>337752.29</v>
      </c>
      <c r="E13" s="55">
        <v>190343</v>
      </c>
      <c r="F13" s="55">
        <v>360727.43525408546</v>
      </c>
      <c r="G13" s="186">
        <v>588128.03396944609</v>
      </c>
      <c r="H13" s="29">
        <v>191304</v>
      </c>
      <c r="I13" s="74"/>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row>
    <row r="14" spans="1:41" x14ac:dyDescent="0.25">
      <c r="A14" s="60" t="s">
        <v>580</v>
      </c>
      <c r="B14" s="84" t="s">
        <v>66</v>
      </c>
      <c r="C14" s="84" t="s">
        <v>65</v>
      </c>
      <c r="D14" s="55">
        <v>246167.46</v>
      </c>
      <c r="E14" s="55">
        <v>151103</v>
      </c>
      <c r="F14" s="55">
        <v>302261.02719632833</v>
      </c>
      <c r="G14" s="186">
        <v>476259.20865922101</v>
      </c>
      <c r="H14" s="29">
        <v>142506</v>
      </c>
      <c r="I14" s="74"/>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row>
    <row r="15" spans="1:41" x14ac:dyDescent="0.25">
      <c r="A15" s="60" t="s">
        <v>580</v>
      </c>
      <c r="B15" s="84" t="s">
        <v>34</v>
      </c>
      <c r="C15" s="84" t="s">
        <v>729</v>
      </c>
      <c r="D15" s="55">
        <v>226569.76</v>
      </c>
      <c r="E15" s="55">
        <v>100415</v>
      </c>
      <c r="F15" s="55">
        <v>274913.4147470711</v>
      </c>
      <c r="G15" s="186">
        <v>379723.01100130053</v>
      </c>
      <c r="H15" s="29">
        <v>41771</v>
      </c>
      <c r="I15" s="74"/>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row>
    <row r="16" spans="1:41" x14ac:dyDescent="0.25">
      <c r="A16" s="60" t="s">
        <v>580</v>
      </c>
      <c r="B16" s="84" t="s">
        <v>650</v>
      </c>
      <c r="C16" s="84" t="s">
        <v>47</v>
      </c>
      <c r="D16" s="55">
        <v>233873.1</v>
      </c>
      <c r="E16" s="55">
        <v>125118</v>
      </c>
      <c r="F16" s="55">
        <v>281522.70172729675</v>
      </c>
      <c r="G16" s="186">
        <v>460006.16479953495</v>
      </c>
      <c r="H16" s="29">
        <v>128049</v>
      </c>
      <c r="I16" s="74"/>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row>
    <row r="17" spans="1:41" x14ac:dyDescent="0.25">
      <c r="A17" s="60" t="s">
        <v>580</v>
      </c>
      <c r="B17" s="84" t="s">
        <v>651</v>
      </c>
      <c r="C17" s="84" t="s">
        <v>45</v>
      </c>
      <c r="D17" s="55">
        <v>19788.84</v>
      </c>
      <c r="E17" s="55">
        <v>12879</v>
      </c>
      <c r="F17" s="55">
        <v>23210.30469214265</v>
      </c>
      <c r="G17" s="186">
        <v>29167.71675204828</v>
      </c>
      <c r="H17" s="29">
        <v>21266</v>
      </c>
      <c r="I17" s="74"/>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row>
    <row r="18" spans="1:41" x14ac:dyDescent="0.25">
      <c r="A18" s="60" t="s">
        <v>580</v>
      </c>
      <c r="B18" s="84" t="s">
        <v>652</v>
      </c>
      <c r="C18" s="84" t="s">
        <v>43</v>
      </c>
      <c r="D18" s="55">
        <v>141433.53</v>
      </c>
      <c r="E18" s="55">
        <v>69935</v>
      </c>
      <c r="F18" s="55">
        <v>177810.84217503056</v>
      </c>
      <c r="G18" s="186">
        <v>272967.86865924683</v>
      </c>
      <c r="H18" s="29">
        <v>69904</v>
      </c>
      <c r="I18" s="74"/>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row>
    <row r="19" spans="1:41" x14ac:dyDescent="0.25">
      <c r="A19" s="60" t="s">
        <v>580</v>
      </c>
      <c r="B19" s="84" t="s">
        <v>42</v>
      </c>
      <c r="C19" s="84" t="s">
        <v>41</v>
      </c>
      <c r="D19" s="55">
        <v>329532</v>
      </c>
      <c r="E19" s="55">
        <v>254752</v>
      </c>
      <c r="F19" s="55">
        <v>286813.20833766612</v>
      </c>
      <c r="G19" s="186">
        <v>317457.19820087589</v>
      </c>
      <c r="H19" s="29">
        <v>36447</v>
      </c>
      <c r="I19" s="74"/>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row>
    <row r="20" spans="1:41" x14ac:dyDescent="0.25">
      <c r="A20" s="60" t="s">
        <v>580</v>
      </c>
      <c r="B20" s="84" t="s">
        <v>64</v>
      </c>
      <c r="C20" s="84" t="s">
        <v>63</v>
      </c>
      <c r="D20" s="55">
        <v>263739.26</v>
      </c>
      <c r="E20" s="55">
        <v>159413</v>
      </c>
      <c r="F20" s="55">
        <v>342403.91395605588</v>
      </c>
      <c r="G20" s="186">
        <v>535469.19932513556</v>
      </c>
      <c r="H20" s="29">
        <v>140245</v>
      </c>
      <c r="I20" s="74"/>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row>
    <row r="21" spans="1:41" x14ac:dyDescent="0.25">
      <c r="A21" s="60" t="s">
        <v>580</v>
      </c>
      <c r="B21" s="84" t="s">
        <v>28</v>
      </c>
      <c r="C21" s="84" t="s">
        <v>27</v>
      </c>
      <c r="D21" s="55">
        <v>2569981</v>
      </c>
      <c r="E21" s="55">
        <v>1911920</v>
      </c>
      <c r="F21" s="55">
        <v>3312052.0987059511</v>
      </c>
      <c r="G21" s="186">
        <v>4961309.1801980007</v>
      </c>
      <c r="H21" s="29">
        <v>1678686</v>
      </c>
      <c r="I21" s="74"/>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row>
    <row r="22" spans="1:41" x14ac:dyDescent="0.25">
      <c r="A22" s="60" t="s">
        <v>580</v>
      </c>
      <c r="B22" s="84" t="s">
        <v>38</v>
      </c>
      <c r="C22" s="84" t="s">
        <v>37</v>
      </c>
      <c r="D22" s="55">
        <v>1323286.73</v>
      </c>
      <c r="E22" s="55">
        <v>1098706</v>
      </c>
      <c r="F22" s="55">
        <v>1778148.9759877359</v>
      </c>
      <c r="G22" s="186">
        <v>2837671.8221018985</v>
      </c>
      <c r="H22" s="29">
        <v>865307</v>
      </c>
      <c r="I22" s="74"/>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row>
    <row r="23" spans="1:41" x14ac:dyDescent="0.25">
      <c r="A23" s="60" t="s">
        <v>580</v>
      </c>
      <c r="B23" s="84" t="s">
        <v>653</v>
      </c>
      <c r="C23" s="84" t="s">
        <v>51</v>
      </c>
      <c r="D23" s="55">
        <v>253154.86</v>
      </c>
      <c r="E23" s="55">
        <v>161386</v>
      </c>
      <c r="F23" s="55">
        <v>324415.33842907392</v>
      </c>
      <c r="G23" s="186">
        <v>471094.94719974999</v>
      </c>
      <c r="H23" s="29">
        <v>161753</v>
      </c>
      <c r="I23" s="74"/>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row>
    <row r="24" spans="1:41" x14ac:dyDescent="0.25">
      <c r="A24" s="60" t="s">
        <v>580</v>
      </c>
      <c r="B24" s="84" t="s">
        <v>654</v>
      </c>
      <c r="C24" s="84" t="s">
        <v>61</v>
      </c>
      <c r="D24" s="55">
        <v>250659.84</v>
      </c>
      <c r="E24" s="55">
        <v>132287</v>
      </c>
      <c r="F24" s="55">
        <v>310208.05361310847</v>
      </c>
      <c r="G24" s="186">
        <v>486187.7049086612</v>
      </c>
      <c r="H24" s="29">
        <v>144929</v>
      </c>
      <c r="I24" s="74"/>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row>
    <row r="25" spans="1:41" x14ac:dyDescent="0.25">
      <c r="A25" s="60" t="s">
        <v>580</v>
      </c>
      <c r="B25" s="84" t="s">
        <v>645</v>
      </c>
      <c r="C25" s="84" t="s">
        <v>35</v>
      </c>
      <c r="D25" s="55" t="s">
        <v>7</v>
      </c>
      <c r="E25" s="55">
        <v>1193756</v>
      </c>
      <c r="F25" s="55">
        <v>3932680.7109967829</v>
      </c>
      <c r="G25" s="186">
        <v>5367798.776174454</v>
      </c>
      <c r="H25" s="29">
        <v>1547914</v>
      </c>
      <c r="I25" s="74"/>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row>
    <row r="26" spans="1:41" x14ac:dyDescent="0.25">
      <c r="A26" s="60" t="s">
        <v>580</v>
      </c>
      <c r="B26" s="84" t="s">
        <v>655</v>
      </c>
      <c r="C26" s="84" t="s">
        <v>67</v>
      </c>
      <c r="D26" s="55">
        <v>444947.41</v>
      </c>
      <c r="E26" s="55">
        <v>249452</v>
      </c>
      <c r="F26" s="55">
        <v>480209.85380722873</v>
      </c>
      <c r="G26" s="186">
        <v>818098.05571280525</v>
      </c>
      <c r="H26" s="29">
        <v>245535</v>
      </c>
      <c r="I26" s="74"/>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row>
    <row r="27" spans="1:41" x14ac:dyDescent="0.25">
      <c r="A27" s="60" t="s">
        <v>580</v>
      </c>
      <c r="B27" s="84" t="s">
        <v>656</v>
      </c>
      <c r="C27" s="84" t="s">
        <v>59</v>
      </c>
      <c r="D27" s="55">
        <v>116650.52</v>
      </c>
      <c r="E27" s="55">
        <v>69946</v>
      </c>
      <c r="F27" s="55">
        <v>153196.05387724767</v>
      </c>
      <c r="G27" s="186">
        <v>239538.33426511675</v>
      </c>
      <c r="H27" s="29">
        <v>64765</v>
      </c>
      <c r="I27" s="74"/>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row>
    <row r="28" spans="1:41" x14ac:dyDescent="0.25">
      <c r="A28" s="60" t="s">
        <v>580</v>
      </c>
      <c r="B28" s="84" t="s">
        <v>657</v>
      </c>
      <c r="C28" s="84" t="s">
        <v>55</v>
      </c>
      <c r="D28" s="55">
        <v>257135.8</v>
      </c>
      <c r="E28" s="55">
        <v>156545</v>
      </c>
      <c r="F28" s="55">
        <v>333456.23506545805</v>
      </c>
      <c r="G28" s="186">
        <v>504113.4569083454</v>
      </c>
      <c r="H28" s="29">
        <v>153005</v>
      </c>
      <c r="I28" s="74"/>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row>
    <row r="29" spans="1:41" x14ac:dyDescent="0.25">
      <c r="A29" s="60" t="s">
        <v>580</v>
      </c>
      <c r="B29" s="84" t="s">
        <v>646</v>
      </c>
      <c r="C29" s="84" t="s">
        <v>39</v>
      </c>
      <c r="D29" s="55" t="s">
        <v>7</v>
      </c>
      <c r="E29" s="55">
        <v>280434</v>
      </c>
      <c r="F29" s="55">
        <v>788662.90164965461</v>
      </c>
      <c r="G29" s="186">
        <v>1206042.9799713059</v>
      </c>
      <c r="H29" s="29">
        <v>355281</v>
      </c>
      <c r="I29" s="74"/>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row>
    <row r="30" spans="1:41" x14ac:dyDescent="0.25">
      <c r="A30" s="60" t="s">
        <v>580</v>
      </c>
      <c r="B30" s="84" t="s">
        <v>658</v>
      </c>
      <c r="C30" s="84" t="s">
        <v>49</v>
      </c>
      <c r="D30" s="55">
        <v>2988</v>
      </c>
      <c r="E30" s="55">
        <v>1306</v>
      </c>
      <c r="F30" s="55">
        <v>2696.2494843250051</v>
      </c>
      <c r="G30" s="186">
        <v>1177.4326468718864</v>
      </c>
      <c r="H30" s="29">
        <v>0</v>
      </c>
      <c r="I30" s="74"/>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row>
    <row r="31" spans="1:41" x14ac:dyDescent="0.25">
      <c r="A31" s="60" t="s">
        <v>72</v>
      </c>
      <c r="B31" s="84" t="s">
        <v>640</v>
      </c>
      <c r="C31" s="84" t="s">
        <v>96</v>
      </c>
      <c r="D31" s="55" t="s">
        <v>7</v>
      </c>
      <c r="E31" s="55">
        <v>695424.52305014106</v>
      </c>
      <c r="F31" s="55">
        <v>1737624.09</v>
      </c>
      <c r="G31" s="186">
        <v>2631826.9</v>
      </c>
      <c r="H31" s="29">
        <v>692921.14227618137</v>
      </c>
      <c r="I31" s="74"/>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row>
    <row r="32" spans="1:41" x14ac:dyDescent="0.25">
      <c r="A32" s="60" t="s">
        <v>72</v>
      </c>
      <c r="B32" s="84" t="s">
        <v>83</v>
      </c>
      <c r="C32" s="84" t="s">
        <v>82</v>
      </c>
      <c r="D32" s="55">
        <v>492224.78</v>
      </c>
      <c r="E32" s="55">
        <v>358556.20942938665</v>
      </c>
      <c r="F32" s="55">
        <v>604222.07214480499</v>
      </c>
      <c r="G32" s="186">
        <v>815643.09</v>
      </c>
      <c r="H32" s="29">
        <v>301009.59848340251</v>
      </c>
      <c r="I32" s="74"/>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row>
    <row r="33" spans="1:41" x14ac:dyDescent="0.25">
      <c r="A33" s="60" t="s">
        <v>72</v>
      </c>
      <c r="B33" s="84" t="s">
        <v>91</v>
      </c>
      <c r="C33" s="84" t="s">
        <v>90</v>
      </c>
      <c r="D33" s="55">
        <v>992439.45</v>
      </c>
      <c r="E33" s="55">
        <v>687242.95341434283</v>
      </c>
      <c r="F33" s="55">
        <v>716267.20883363299</v>
      </c>
      <c r="G33" s="186">
        <v>1682819.75</v>
      </c>
      <c r="H33" s="29">
        <v>417068.07045179646</v>
      </c>
      <c r="I33" s="74"/>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row>
    <row r="34" spans="1:41" x14ac:dyDescent="0.25">
      <c r="A34" s="60" t="s">
        <v>72</v>
      </c>
      <c r="B34" s="84" t="s">
        <v>660</v>
      </c>
      <c r="C34" s="84" t="s">
        <v>80</v>
      </c>
      <c r="D34" s="55">
        <v>3695347.87</v>
      </c>
      <c r="E34" s="55">
        <v>1883486.431793994</v>
      </c>
      <c r="F34" s="55">
        <v>4510475.5924464697</v>
      </c>
      <c r="G34" s="186">
        <v>6468911.5499999998</v>
      </c>
      <c r="H34" s="29">
        <v>2141371.9154654159</v>
      </c>
      <c r="I34" s="74"/>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row>
    <row r="35" spans="1:41" x14ac:dyDescent="0.25">
      <c r="A35" s="60" t="s">
        <v>72</v>
      </c>
      <c r="B35" s="84" t="s">
        <v>661</v>
      </c>
      <c r="C35" s="84" t="s">
        <v>566</v>
      </c>
      <c r="D35" s="55">
        <v>2555041.14</v>
      </c>
      <c r="E35" s="55">
        <v>1824994.7767052352</v>
      </c>
      <c r="F35" s="55">
        <v>2889290.37359303</v>
      </c>
      <c r="G35" s="186">
        <v>4462481.4800000004</v>
      </c>
      <c r="H35" s="29">
        <v>1258862.8570311591</v>
      </c>
      <c r="I35" s="74"/>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row>
    <row r="36" spans="1:41" x14ac:dyDescent="0.25">
      <c r="A36" s="60" t="s">
        <v>72</v>
      </c>
      <c r="B36" s="84" t="s">
        <v>662</v>
      </c>
      <c r="C36" s="84" t="s">
        <v>567</v>
      </c>
      <c r="D36" s="55">
        <v>722487</v>
      </c>
      <c r="E36" s="55">
        <v>514164.15811934194</v>
      </c>
      <c r="F36" s="55">
        <v>783576.38416963001</v>
      </c>
      <c r="G36" s="186">
        <v>1195820.72</v>
      </c>
      <c r="H36" s="29">
        <v>321887.47488360596</v>
      </c>
      <c r="I36" s="74"/>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row>
    <row r="37" spans="1:41" x14ac:dyDescent="0.25">
      <c r="A37" s="60" t="s">
        <v>72</v>
      </c>
      <c r="B37" s="84" t="s">
        <v>79</v>
      </c>
      <c r="C37" s="84" t="s">
        <v>78</v>
      </c>
      <c r="D37" s="55">
        <v>430815.21</v>
      </c>
      <c r="E37" s="55">
        <v>194450.11127155827</v>
      </c>
      <c r="F37" s="55">
        <v>384236.34101982799</v>
      </c>
      <c r="G37" s="186">
        <v>685111.71</v>
      </c>
      <c r="H37" s="29">
        <v>194414.28735959862</v>
      </c>
      <c r="I37" s="74"/>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row>
    <row r="38" spans="1:41" x14ac:dyDescent="0.25">
      <c r="A38" s="60" t="s">
        <v>72</v>
      </c>
      <c r="B38" s="84" t="s">
        <v>663</v>
      </c>
      <c r="C38" s="84" t="s">
        <v>74</v>
      </c>
      <c r="D38" s="55">
        <v>2487956.21</v>
      </c>
      <c r="E38" s="55">
        <v>1928466.217260587</v>
      </c>
      <c r="F38" s="55">
        <v>3044379.3473640601</v>
      </c>
      <c r="G38" s="186">
        <v>4538718.88</v>
      </c>
      <c r="H38" s="29">
        <v>1485122.4238083865</v>
      </c>
      <c r="I38" s="74"/>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row>
    <row r="39" spans="1:41" x14ac:dyDescent="0.25">
      <c r="A39" s="60" t="s">
        <v>72</v>
      </c>
      <c r="B39" s="84" t="s">
        <v>664</v>
      </c>
      <c r="C39" s="84" t="s">
        <v>94</v>
      </c>
      <c r="D39" s="55">
        <v>5418069.04</v>
      </c>
      <c r="E39" s="55">
        <v>4874581.6577501548</v>
      </c>
      <c r="F39" s="55">
        <v>9081738.7559604496</v>
      </c>
      <c r="G39" s="186">
        <v>14250257.289999999</v>
      </c>
      <c r="H39" s="29">
        <v>3757112.357064093</v>
      </c>
      <c r="I39" s="74"/>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row>
    <row r="40" spans="1:41" x14ac:dyDescent="0.25">
      <c r="A40" s="60" t="s">
        <v>72</v>
      </c>
      <c r="B40" s="84" t="s">
        <v>749</v>
      </c>
      <c r="C40" s="84" t="s">
        <v>748</v>
      </c>
      <c r="D40" s="55" t="s">
        <v>7</v>
      </c>
      <c r="E40" s="55" t="s">
        <v>7</v>
      </c>
      <c r="F40" s="55" t="s">
        <v>7</v>
      </c>
      <c r="G40" s="186">
        <v>476119.21</v>
      </c>
      <c r="H40" s="29">
        <v>214079.94546160346</v>
      </c>
      <c r="I40" s="74"/>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row>
    <row r="41" spans="1:41" x14ac:dyDescent="0.25">
      <c r="A41" s="60" t="s">
        <v>72</v>
      </c>
      <c r="B41" s="84" t="s">
        <v>93</v>
      </c>
      <c r="C41" s="84" t="s">
        <v>92</v>
      </c>
      <c r="D41" s="55">
        <v>1853307.07</v>
      </c>
      <c r="E41" s="55">
        <v>1389601.9546089899</v>
      </c>
      <c r="F41" s="55">
        <v>2349061.38440408</v>
      </c>
      <c r="G41" s="186">
        <v>3475749.66</v>
      </c>
      <c r="H41" s="29">
        <v>1090155.9470491963</v>
      </c>
      <c r="I41" s="74"/>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row>
    <row r="42" spans="1:41" x14ac:dyDescent="0.25">
      <c r="A42" s="60" t="s">
        <v>72</v>
      </c>
      <c r="B42" s="84" t="s">
        <v>87</v>
      </c>
      <c r="C42" s="84" t="s">
        <v>86</v>
      </c>
      <c r="D42" s="55">
        <v>2738240.76</v>
      </c>
      <c r="E42" s="55">
        <v>1964588.0655991165</v>
      </c>
      <c r="F42" s="55">
        <v>3442003.88376529</v>
      </c>
      <c r="G42" s="186">
        <v>5066722.37</v>
      </c>
      <c r="H42" s="29">
        <v>1687152.3070382155</v>
      </c>
      <c r="I42" s="74"/>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row>
    <row r="43" spans="1:41" x14ac:dyDescent="0.25">
      <c r="A43" s="60" t="s">
        <v>72</v>
      </c>
      <c r="B43" s="84" t="s">
        <v>639</v>
      </c>
      <c r="C43" s="84" t="s">
        <v>98</v>
      </c>
      <c r="D43" s="55" t="s">
        <v>7</v>
      </c>
      <c r="E43" s="55">
        <v>18548.710215387895</v>
      </c>
      <c r="F43" s="55">
        <v>2937275.67</v>
      </c>
      <c r="G43" s="186">
        <v>4337347.4400000004</v>
      </c>
      <c r="H43" s="29">
        <v>1122874.634583015</v>
      </c>
      <c r="I43" s="74"/>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row>
    <row r="44" spans="1:41" x14ac:dyDescent="0.25">
      <c r="A44" s="60" t="s">
        <v>72</v>
      </c>
      <c r="B44" s="84" t="s">
        <v>73</v>
      </c>
      <c r="C44" s="84" t="s">
        <v>71</v>
      </c>
      <c r="D44" s="55">
        <v>689886.64</v>
      </c>
      <c r="E44" s="55">
        <v>488410.7299452615</v>
      </c>
      <c r="F44" s="55">
        <v>882474.09994049498</v>
      </c>
      <c r="G44" s="186">
        <v>1184037.28</v>
      </c>
      <c r="H44" s="29">
        <v>416785.16621720069</v>
      </c>
      <c r="I44" s="74"/>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row>
    <row r="45" spans="1:41" x14ac:dyDescent="0.25">
      <c r="A45" s="60" t="s">
        <v>72</v>
      </c>
      <c r="B45" s="84" t="s">
        <v>659</v>
      </c>
      <c r="C45" s="84" t="s">
        <v>76</v>
      </c>
      <c r="D45" s="55">
        <v>1992959.84</v>
      </c>
      <c r="E45" s="55">
        <v>1151857.5783705767</v>
      </c>
      <c r="F45" s="55">
        <v>2301393.5469701798</v>
      </c>
      <c r="G45" s="186">
        <v>3450659.875</v>
      </c>
      <c r="H45" s="29">
        <v>967822.86831185746</v>
      </c>
      <c r="I45" s="74"/>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row>
    <row r="46" spans="1:41" x14ac:dyDescent="0.25">
      <c r="A46" s="60" t="s">
        <v>72</v>
      </c>
      <c r="B46" s="84" t="s">
        <v>659</v>
      </c>
      <c r="C46" s="84" t="s">
        <v>88</v>
      </c>
      <c r="D46" s="55">
        <v>436553.1079</v>
      </c>
      <c r="E46" s="55">
        <v>252311.66002403112</v>
      </c>
      <c r="F46" s="55">
        <v>504114.77695537201</v>
      </c>
      <c r="G46" s="186">
        <v>744048.53540000005</v>
      </c>
      <c r="H46" s="29">
        <v>211999.29496354976</v>
      </c>
      <c r="I46" s="74"/>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row>
    <row r="47" spans="1:41" x14ac:dyDescent="0.25">
      <c r="A47" s="60" t="s">
        <v>100</v>
      </c>
      <c r="B47" s="84" t="s">
        <v>100</v>
      </c>
      <c r="C47" s="84" t="s">
        <v>99</v>
      </c>
      <c r="D47" s="55">
        <v>3015843</v>
      </c>
      <c r="E47" s="55">
        <v>2302126</v>
      </c>
      <c r="F47" s="55">
        <v>3694700.12</v>
      </c>
      <c r="G47" s="186">
        <v>5466895.0076396167</v>
      </c>
      <c r="H47" s="29">
        <v>1884407</v>
      </c>
      <c r="I47" s="74"/>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row>
    <row r="48" spans="1:41" x14ac:dyDescent="0.25">
      <c r="A48" s="60" t="s">
        <v>103</v>
      </c>
      <c r="B48" s="84" t="s">
        <v>665</v>
      </c>
      <c r="C48" s="84" t="s">
        <v>102</v>
      </c>
      <c r="D48" s="55">
        <v>143128.04999999999</v>
      </c>
      <c r="E48" s="55">
        <v>107081.99</v>
      </c>
      <c r="F48" s="55">
        <v>142565.38</v>
      </c>
      <c r="G48" s="186">
        <v>262351.53999999998</v>
      </c>
      <c r="H48" s="29">
        <v>80356.320000000007</v>
      </c>
      <c r="I48" s="74"/>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row>
    <row r="49" spans="1:41" x14ac:dyDescent="0.25">
      <c r="A49" s="60" t="s">
        <v>103</v>
      </c>
      <c r="B49" s="84" t="s">
        <v>665</v>
      </c>
      <c r="C49" s="84" t="s">
        <v>105</v>
      </c>
      <c r="D49" s="55">
        <v>3508787.4</v>
      </c>
      <c r="E49" s="55">
        <v>2754614.48</v>
      </c>
      <c r="F49" s="55">
        <v>3491657.83</v>
      </c>
      <c r="G49" s="186">
        <v>6446302.6600000001</v>
      </c>
      <c r="H49" s="29">
        <v>1813393.17</v>
      </c>
      <c r="I49" s="74"/>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row>
    <row r="50" spans="1:41" x14ac:dyDescent="0.25">
      <c r="A50" s="60" t="s">
        <v>108</v>
      </c>
      <c r="B50" s="84" t="s">
        <v>109</v>
      </c>
      <c r="C50" s="84" t="s">
        <v>107</v>
      </c>
      <c r="D50" s="55" t="s">
        <v>7</v>
      </c>
      <c r="E50" s="55" t="s">
        <v>7</v>
      </c>
      <c r="F50" s="55">
        <v>14673.47</v>
      </c>
      <c r="G50" s="186">
        <v>23720.240000000002</v>
      </c>
      <c r="H50" s="29">
        <v>11263.819653724244</v>
      </c>
      <c r="I50" s="74"/>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row>
    <row r="51" spans="1:41" x14ac:dyDescent="0.25">
      <c r="A51" s="60" t="s">
        <v>108</v>
      </c>
      <c r="B51" s="84" t="s">
        <v>111</v>
      </c>
      <c r="C51" s="84" t="s">
        <v>110</v>
      </c>
      <c r="D51" s="55" t="s">
        <v>7</v>
      </c>
      <c r="E51" s="55" t="s">
        <v>7</v>
      </c>
      <c r="F51" s="55">
        <v>0</v>
      </c>
      <c r="G51" s="186">
        <v>28856.94</v>
      </c>
      <c r="H51" s="29">
        <v>18261.764532320027</v>
      </c>
      <c r="I51" s="74"/>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row>
    <row r="52" spans="1:41" x14ac:dyDescent="0.25">
      <c r="A52" s="60" t="s">
        <v>583</v>
      </c>
      <c r="B52" s="84" t="s">
        <v>666</v>
      </c>
      <c r="C52" s="84" t="s">
        <v>115</v>
      </c>
      <c r="D52" s="55" t="s">
        <v>7</v>
      </c>
      <c r="E52" s="55">
        <v>0</v>
      </c>
      <c r="F52" s="55">
        <v>512009.05379999999</v>
      </c>
      <c r="G52" s="186">
        <v>896934.10530000005</v>
      </c>
      <c r="H52" s="29">
        <v>209147.38484300015</v>
      </c>
      <c r="I52" s="74"/>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row>
    <row r="53" spans="1:41" x14ac:dyDescent="0.25">
      <c r="A53" s="60" t="s">
        <v>584</v>
      </c>
      <c r="B53" s="84" t="s">
        <v>667</v>
      </c>
      <c r="C53" s="84" t="s">
        <v>118</v>
      </c>
      <c r="D53" s="55" t="s">
        <v>7</v>
      </c>
      <c r="E53" s="55">
        <v>288551.15000000002</v>
      </c>
      <c r="F53" s="55">
        <v>519591.67</v>
      </c>
      <c r="G53" s="186">
        <v>1601482.1</v>
      </c>
      <c r="H53" s="29">
        <v>513330.96</v>
      </c>
      <c r="I53" s="74"/>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row>
    <row r="54" spans="1:41" x14ac:dyDescent="0.25">
      <c r="A54" s="60" t="s">
        <v>125</v>
      </c>
      <c r="B54" s="84" t="s">
        <v>126</v>
      </c>
      <c r="C54" s="84" t="s">
        <v>124</v>
      </c>
      <c r="D54" s="55" t="s">
        <v>7</v>
      </c>
      <c r="E54" s="55">
        <v>0</v>
      </c>
      <c r="F54" s="55">
        <v>0</v>
      </c>
      <c r="G54" s="186">
        <v>3016921</v>
      </c>
      <c r="H54" s="29">
        <v>1481308.58</v>
      </c>
      <c r="I54" s="74"/>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row>
    <row r="55" spans="1:41" x14ac:dyDescent="0.25">
      <c r="A55" s="60" t="s">
        <v>128</v>
      </c>
      <c r="B55" s="84" t="s">
        <v>128</v>
      </c>
      <c r="C55" s="84" t="s">
        <v>127</v>
      </c>
      <c r="D55" s="55">
        <v>946647.49</v>
      </c>
      <c r="E55" s="55">
        <v>7912342.8600000003</v>
      </c>
      <c r="F55" s="55">
        <v>7877469.6607189346</v>
      </c>
      <c r="G55" s="186">
        <v>13563028.140000001</v>
      </c>
      <c r="H55" s="29">
        <v>0</v>
      </c>
      <c r="I55" s="74"/>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row>
    <row r="56" spans="1:41" x14ac:dyDescent="0.25">
      <c r="A56" s="60" t="s">
        <v>130</v>
      </c>
      <c r="B56" s="84" t="s">
        <v>668</v>
      </c>
      <c r="C56" s="84" t="s">
        <v>129</v>
      </c>
      <c r="D56" s="55">
        <v>672680.77</v>
      </c>
      <c r="E56" s="55">
        <v>1556883.18</v>
      </c>
      <c r="F56" s="55">
        <v>2477036.7000000002</v>
      </c>
      <c r="G56" s="186">
        <v>3977619.02</v>
      </c>
      <c r="H56" s="29">
        <v>1148100.9665761399</v>
      </c>
      <c r="I56" s="74"/>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row>
    <row r="57" spans="1:41" x14ac:dyDescent="0.25">
      <c r="A57" s="60" t="s">
        <v>133</v>
      </c>
      <c r="B57" s="84" t="s">
        <v>134</v>
      </c>
      <c r="C57" s="84" t="s">
        <v>132</v>
      </c>
      <c r="D57" s="55">
        <v>109506.89</v>
      </c>
      <c r="E57" s="55">
        <v>76755.23</v>
      </c>
      <c r="F57" s="55">
        <v>231133.32</v>
      </c>
      <c r="G57" s="186">
        <v>389090.44760000001</v>
      </c>
      <c r="H57" s="29">
        <v>50683.982337356079</v>
      </c>
      <c r="I57" s="74"/>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row>
    <row r="58" spans="1:41" x14ac:dyDescent="0.25">
      <c r="A58" s="60" t="s">
        <v>133</v>
      </c>
      <c r="B58" s="84" t="s">
        <v>136</v>
      </c>
      <c r="C58" s="84" t="s">
        <v>135</v>
      </c>
      <c r="D58" s="55">
        <v>49196.44</v>
      </c>
      <c r="E58" s="55">
        <v>71834.19</v>
      </c>
      <c r="F58" s="55">
        <v>136948.34</v>
      </c>
      <c r="G58" s="186">
        <v>228238.48</v>
      </c>
      <c r="H58" s="29">
        <v>63985.815434380202</v>
      </c>
      <c r="I58" s="74"/>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row>
    <row r="59" spans="1:41" x14ac:dyDescent="0.25">
      <c r="A59" s="60" t="s">
        <v>138</v>
      </c>
      <c r="B59" s="84" t="s">
        <v>139</v>
      </c>
      <c r="C59" s="84" t="s">
        <v>137</v>
      </c>
      <c r="D59" s="55">
        <v>5518160.8499999996</v>
      </c>
      <c r="E59" s="55">
        <v>4461081.59</v>
      </c>
      <c r="F59" s="55">
        <v>6836270.5499999998</v>
      </c>
      <c r="G59" s="186">
        <v>10377549.02</v>
      </c>
      <c r="H59" s="29">
        <v>2704597.57</v>
      </c>
      <c r="I59" s="74"/>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row>
    <row r="60" spans="1:41" x14ac:dyDescent="0.25">
      <c r="A60" s="60" t="s">
        <v>141</v>
      </c>
      <c r="B60" s="84" t="s">
        <v>142</v>
      </c>
      <c r="C60" s="84" t="s">
        <v>140</v>
      </c>
      <c r="D60" s="55">
        <v>14591604</v>
      </c>
      <c r="E60" s="55">
        <v>8974130</v>
      </c>
      <c r="F60" s="55">
        <v>10879424.880000001</v>
      </c>
      <c r="G60" s="186">
        <v>19330448.710000001</v>
      </c>
      <c r="H60" s="29">
        <v>7862744</v>
      </c>
      <c r="I60" s="74"/>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row>
    <row r="61" spans="1:41" x14ac:dyDescent="0.25">
      <c r="A61" s="60" t="s">
        <v>144</v>
      </c>
      <c r="B61" s="84" t="s">
        <v>605</v>
      </c>
      <c r="C61" s="84" t="s">
        <v>4</v>
      </c>
      <c r="D61" s="55" t="s">
        <v>7</v>
      </c>
      <c r="E61" s="55" t="s">
        <v>7</v>
      </c>
      <c r="F61" s="55">
        <v>0</v>
      </c>
      <c r="G61" s="186">
        <v>2202164.1800000002</v>
      </c>
      <c r="H61" s="29">
        <v>1084822.6499999999</v>
      </c>
      <c r="I61" s="74"/>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row>
    <row r="62" spans="1:41" x14ac:dyDescent="0.25">
      <c r="A62" s="60" t="s">
        <v>144</v>
      </c>
      <c r="B62" s="84" t="s">
        <v>9</v>
      </c>
      <c r="C62" s="84" t="s">
        <v>747</v>
      </c>
      <c r="D62" s="55" t="s">
        <v>7</v>
      </c>
      <c r="E62" s="55" t="s">
        <v>7</v>
      </c>
      <c r="F62" s="55" t="s">
        <v>7</v>
      </c>
      <c r="G62" s="186">
        <v>275342.90000000002</v>
      </c>
      <c r="H62" s="29">
        <v>30907.040000000001</v>
      </c>
      <c r="I62" s="74"/>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row>
    <row r="63" spans="1:41" x14ac:dyDescent="0.25">
      <c r="A63" s="60" t="s">
        <v>144</v>
      </c>
      <c r="B63" s="84" t="s">
        <v>641</v>
      </c>
      <c r="C63" s="84" t="s">
        <v>8</v>
      </c>
      <c r="D63" s="55" t="s">
        <v>7</v>
      </c>
      <c r="E63" s="55">
        <v>0</v>
      </c>
      <c r="F63" s="55">
        <v>419401.58</v>
      </c>
      <c r="G63" s="186">
        <v>662887.88</v>
      </c>
      <c r="H63" s="29">
        <v>18259.060000000001</v>
      </c>
      <c r="I63" s="74"/>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row>
    <row r="64" spans="1:41" x14ac:dyDescent="0.25">
      <c r="A64" s="60" t="s">
        <v>144</v>
      </c>
      <c r="B64" s="84" t="s">
        <v>783</v>
      </c>
      <c r="C64" s="84" t="s">
        <v>754</v>
      </c>
      <c r="D64" s="55" t="s">
        <v>7</v>
      </c>
      <c r="E64" s="55" t="s">
        <v>7</v>
      </c>
      <c r="F64" s="55" t="s">
        <v>7</v>
      </c>
      <c r="G64" s="186">
        <v>1151875.3400000001</v>
      </c>
      <c r="H64" s="29">
        <v>719088.54</v>
      </c>
      <c r="I64" s="74"/>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row>
    <row r="65" spans="1:41" x14ac:dyDescent="0.25">
      <c r="A65" s="60" t="s">
        <v>144</v>
      </c>
      <c r="B65" s="84" t="s">
        <v>682</v>
      </c>
      <c r="C65" s="84" t="s">
        <v>201</v>
      </c>
      <c r="D65" s="55" t="s">
        <v>7</v>
      </c>
      <c r="E65" s="55">
        <v>429684.01</v>
      </c>
      <c r="F65" s="55">
        <v>1715689.96</v>
      </c>
      <c r="G65" s="186">
        <v>2553337.71</v>
      </c>
      <c r="H65" s="29">
        <v>514083.85</v>
      </c>
      <c r="I65" s="74"/>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row>
    <row r="66" spans="1:41" x14ac:dyDescent="0.25">
      <c r="A66" s="60" t="s">
        <v>144</v>
      </c>
      <c r="B66" s="84" t="s">
        <v>147</v>
      </c>
      <c r="C66" s="84" t="s">
        <v>146</v>
      </c>
      <c r="D66" s="55" t="s">
        <v>7</v>
      </c>
      <c r="E66" s="55" t="s">
        <v>7</v>
      </c>
      <c r="F66" s="55">
        <v>59488.73</v>
      </c>
      <c r="G66" s="186">
        <v>400068.97</v>
      </c>
      <c r="H66" s="29">
        <v>23603.83</v>
      </c>
      <c r="I66" s="74"/>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row>
    <row r="67" spans="1:41" x14ac:dyDescent="0.25">
      <c r="A67" s="60" t="s">
        <v>144</v>
      </c>
      <c r="B67" s="84" t="s">
        <v>751</v>
      </c>
      <c r="C67" s="84" t="s">
        <v>750</v>
      </c>
      <c r="D67" s="55" t="s">
        <v>7</v>
      </c>
      <c r="E67" s="55" t="s">
        <v>7</v>
      </c>
      <c r="F67" s="55" t="s">
        <v>7</v>
      </c>
      <c r="G67" s="186">
        <v>36475.69</v>
      </c>
      <c r="H67" s="29">
        <v>21060.41</v>
      </c>
      <c r="I67" s="74"/>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row>
    <row r="68" spans="1:41" x14ac:dyDescent="0.25">
      <c r="A68" s="60" t="s">
        <v>144</v>
      </c>
      <c r="B68" s="84" t="s">
        <v>669</v>
      </c>
      <c r="C68" s="84" t="s">
        <v>143</v>
      </c>
      <c r="D68" s="55" t="s">
        <v>7</v>
      </c>
      <c r="E68" s="55" t="s">
        <v>7</v>
      </c>
      <c r="F68" s="55">
        <v>327586.75</v>
      </c>
      <c r="G68" s="186">
        <v>2423603.73</v>
      </c>
      <c r="H68" s="29">
        <v>664759.47</v>
      </c>
      <c r="I68" s="74"/>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row>
    <row r="69" spans="1:41" x14ac:dyDescent="0.25">
      <c r="A69" s="60" t="s">
        <v>144</v>
      </c>
      <c r="B69" s="84" t="s">
        <v>753</v>
      </c>
      <c r="C69" s="84" t="s">
        <v>752</v>
      </c>
      <c r="D69" s="55" t="s">
        <v>7</v>
      </c>
      <c r="E69" s="55" t="s">
        <v>7</v>
      </c>
      <c r="F69" s="55" t="s">
        <v>7</v>
      </c>
      <c r="G69" s="186">
        <v>266457.69</v>
      </c>
      <c r="H69" s="29">
        <v>0</v>
      </c>
      <c r="I69" s="74"/>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row>
    <row r="70" spans="1:41" x14ac:dyDescent="0.25">
      <c r="A70" s="60" t="s">
        <v>144</v>
      </c>
      <c r="B70" s="84" t="s">
        <v>450</v>
      </c>
      <c r="C70" s="84" t="s">
        <v>448</v>
      </c>
      <c r="D70" s="55" t="s">
        <v>7</v>
      </c>
      <c r="E70" s="55">
        <v>92556.81</v>
      </c>
      <c r="F70" s="55">
        <v>568692.55000000005</v>
      </c>
      <c r="G70" s="186">
        <v>978202.56</v>
      </c>
      <c r="H70" s="29">
        <v>0</v>
      </c>
      <c r="I70" s="74"/>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row>
    <row r="71" spans="1:41" x14ac:dyDescent="0.25">
      <c r="A71" s="60" t="s">
        <v>144</v>
      </c>
      <c r="B71" s="84" t="s">
        <v>757</v>
      </c>
      <c r="C71" s="84" t="s">
        <v>756</v>
      </c>
      <c r="D71" s="55" t="s">
        <v>7</v>
      </c>
      <c r="E71" s="55" t="s">
        <v>7</v>
      </c>
      <c r="F71" s="55" t="s">
        <v>7</v>
      </c>
      <c r="G71" s="186">
        <v>103816.37</v>
      </c>
      <c r="H71" s="29">
        <v>33634.239999999998</v>
      </c>
      <c r="I71" s="74"/>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row>
    <row r="72" spans="1:41" x14ac:dyDescent="0.25">
      <c r="A72" s="60" t="s">
        <v>149</v>
      </c>
      <c r="B72" s="84" t="s">
        <v>160</v>
      </c>
      <c r="C72" s="84" t="s">
        <v>159</v>
      </c>
      <c r="D72" s="55">
        <v>72609</v>
      </c>
      <c r="E72" s="55">
        <v>3005431.083496999</v>
      </c>
      <c r="F72" s="55">
        <v>5948065.1355535574</v>
      </c>
      <c r="G72" s="186">
        <v>9063016.9682655744</v>
      </c>
      <c r="H72" s="29">
        <v>2601011.2520016902</v>
      </c>
      <c r="I72" s="74"/>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row>
    <row r="73" spans="1:41" x14ac:dyDescent="0.25">
      <c r="A73" s="60" t="s">
        <v>149</v>
      </c>
      <c r="B73" s="84" t="s">
        <v>162</v>
      </c>
      <c r="C73" s="84" t="s">
        <v>161</v>
      </c>
      <c r="D73" s="55">
        <v>0</v>
      </c>
      <c r="E73" s="55">
        <v>1221482.9472230002</v>
      </c>
      <c r="F73" s="55">
        <v>2831762.8784192912</v>
      </c>
      <c r="G73" s="186">
        <v>4536745.1630130438</v>
      </c>
      <c r="H73" s="29">
        <v>1241501.0545552501</v>
      </c>
      <c r="I73" s="74"/>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row>
    <row r="74" spans="1:41" x14ac:dyDescent="0.25">
      <c r="A74" s="60" t="s">
        <v>149</v>
      </c>
      <c r="B74" s="84" t="s">
        <v>670</v>
      </c>
      <c r="C74" s="84" t="s">
        <v>153</v>
      </c>
      <c r="D74" s="55">
        <v>499065</v>
      </c>
      <c r="E74" s="55">
        <v>1185350.5948900005</v>
      </c>
      <c r="F74" s="55">
        <v>1919243.7752688853</v>
      </c>
      <c r="G74" s="186">
        <v>2856383.1911578476</v>
      </c>
      <c r="H74" s="29">
        <v>530261.60959660902</v>
      </c>
      <c r="I74" s="74"/>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row>
    <row r="75" spans="1:41" x14ac:dyDescent="0.25">
      <c r="A75" s="60" t="s">
        <v>149</v>
      </c>
      <c r="B75" s="84" t="s">
        <v>180</v>
      </c>
      <c r="C75" s="84" t="s">
        <v>179</v>
      </c>
      <c r="D75" s="55">
        <v>1721407</v>
      </c>
      <c r="E75" s="55">
        <v>500790.63396011997</v>
      </c>
      <c r="F75" s="55">
        <v>2644092.5825202288</v>
      </c>
      <c r="G75" s="186">
        <v>4108687.739092397</v>
      </c>
      <c r="H75" s="29">
        <v>1036289.56462812</v>
      </c>
      <c r="I75" s="74"/>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row>
    <row r="76" spans="1:41" x14ac:dyDescent="0.25">
      <c r="A76" s="60" t="s">
        <v>149</v>
      </c>
      <c r="B76" s="84" t="s">
        <v>676</v>
      </c>
      <c r="C76" s="84" t="s">
        <v>177</v>
      </c>
      <c r="D76" s="55">
        <v>276670</v>
      </c>
      <c r="E76" s="55">
        <v>175219.72850215837</v>
      </c>
      <c r="F76" s="55">
        <v>220888.22828540386</v>
      </c>
      <c r="G76" s="186">
        <v>337248.22328402178</v>
      </c>
      <c r="H76" s="29">
        <v>38062.399871809997</v>
      </c>
      <c r="I76" s="74"/>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row>
    <row r="77" spans="1:41" x14ac:dyDescent="0.25">
      <c r="A77" s="60" t="s">
        <v>149</v>
      </c>
      <c r="B77" s="84" t="s">
        <v>675</v>
      </c>
      <c r="C77" s="84" t="s">
        <v>173</v>
      </c>
      <c r="D77" s="55">
        <v>1164486</v>
      </c>
      <c r="E77" s="55">
        <v>364218.34957661998</v>
      </c>
      <c r="F77" s="55">
        <v>1946708.6293865358</v>
      </c>
      <c r="G77" s="186">
        <v>3063801.6160488008</v>
      </c>
      <c r="H77" s="29">
        <v>864875.97011708003</v>
      </c>
      <c r="I77" s="74"/>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row>
    <row r="78" spans="1:41" x14ac:dyDescent="0.25">
      <c r="A78" s="60" t="s">
        <v>149</v>
      </c>
      <c r="B78" s="84" t="s">
        <v>675</v>
      </c>
      <c r="C78" s="84" t="s">
        <v>175</v>
      </c>
      <c r="D78" s="55">
        <v>1176674</v>
      </c>
      <c r="E78" s="55">
        <v>822302.21668502945</v>
      </c>
      <c r="F78" s="55">
        <v>1474669.063004293</v>
      </c>
      <c r="G78" s="186">
        <v>2046507.7945630935</v>
      </c>
      <c r="H78" s="29">
        <v>357343.273214549</v>
      </c>
      <c r="I78" s="74"/>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row>
    <row r="79" spans="1:41" x14ac:dyDescent="0.25">
      <c r="A79" s="60" t="s">
        <v>149</v>
      </c>
      <c r="B79" s="84" t="s">
        <v>674</v>
      </c>
      <c r="C79" s="84" t="s">
        <v>155</v>
      </c>
      <c r="D79" s="55" t="s">
        <v>7</v>
      </c>
      <c r="E79" s="55" t="s">
        <v>7</v>
      </c>
      <c r="F79" s="55">
        <v>0</v>
      </c>
      <c r="G79" s="186">
        <v>10225076.730034631</v>
      </c>
      <c r="H79" s="29">
        <v>4608838.3281647703</v>
      </c>
      <c r="I79" s="74"/>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row>
    <row r="80" spans="1:41" x14ac:dyDescent="0.25">
      <c r="A80" s="60" t="s">
        <v>149</v>
      </c>
      <c r="B80" s="84" t="s">
        <v>671</v>
      </c>
      <c r="C80" s="84" t="s">
        <v>169</v>
      </c>
      <c r="D80" s="55">
        <v>250822</v>
      </c>
      <c r="E80" s="55">
        <v>154704.09130668201</v>
      </c>
      <c r="F80" s="55">
        <v>210213.47581481072</v>
      </c>
      <c r="G80" s="186">
        <v>155289.96620763643</v>
      </c>
      <c r="H80" s="29">
        <v>9286.1957185646806</v>
      </c>
      <c r="I80" s="74"/>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row>
    <row r="81" spans="1:41" x14ac:dyDescent="0.25">
      <c r="A81" s="60" t="s">
        <v>149</v>
      </c>
      <c r="B81" s="84" t="s">
        <v>164</v>
      </c>
      <c r="C81" s="84" t="s">
        <v>163</v>
      </c>
      <c r="D81" s="55" t="s">
        <v>7</v>
      </c>
      <c r="E81" s="55" t="s">
        <v>7</v>
      </c>
      <c r="F81" s="55">
        <v>2639.9844896483628</v>
      </c>
      <c r="G81" s="186">
        <v>30807.72231460442</v>
      </c>
      <c r="H81" s="29">
        <v>807047</v>
      </c>
      <c r="I81" s="74"/>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row>
    <row r="82" spans="1:41" x14ac:dyDescent="0.25">
      <c r="A82" s="60" t="s">
        <v>149</v>
      </c>
      <c r="B82" s="84" t="s">
        <v>677</v>
      </c>
      <c r="C82" s="84" t="s">
        <v>167</v>
      </c>
      <c r="D82" s="55">
        <v>2245097</v>
      </c>
      <c r="E82" s="55">
        <v>1381599.0509764201</v>
      </c>
      <c r="F82" s="55">
        <v>2512164.1865581074</v>
      </c>
      <c r="G82" s="186">
        <v>3843348.1084728767</v>
      </c>
      <c r="H82" s="29">
        <v>1342638.04027654</v>
      </c>
      <c r="I82" s="74"/>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row>
    <row r="83" spans="1:41" x14ac:dyDescent="0.25">
      <c r="A83" s="60" t="s">
        <v>149</v>
      </c>
      <c r="B83" s="84" t="s">
        <v>673</v>
      </c>
      <c r="C83" s="84" t="s">
        <v>157</v>
      </c>
      <c r="D83" s="55" t="s">
        <v>7</v>
      </c>
      <c r="E83" s="55" t="s">
        <v>7</v>
      </c>
      <c r="F83" s="55">
        <v>1255905.0395138003</v>
      </c>
      <c r="G83" s="186">
        <v>17263206.013570793</v>
      </c>
      <c r="H83" s="29">
        <v>3011162.14106151</v>
      </c>
      <c r="I83" s="74"/>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row>
    <row r="84" spans="1:41" x14ac:dyDescent="0.25">
      <c r="A84" s="60" t="s">
        <v>149</v>
      </c>
      <c r="B84" s="84" t="s">
        <v>152</v>
      </c>
      <c r="C84" s="84" t="s">
        <v>151</v>
      </c>
      <c r="D84" s="55">
        <v>3494875</v>
      </c>
      <c r="E84" s="55">
        <v>2394992.2003300013</v>
      </c>
      <c r="F84" s="55">
        <v>3732466.0507737575</v>
      </c>
      <c r="G84" s="186">
        <v>6001458.3726417506</v>
      </c>
      <c r="H84" s="29">
        <v>1169242.34463403</v>
      </c>
      <c r="I84" s="74"/>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row>
    <row r="85" spans="1:41" x14ac:dyDescent="0.25">
      <c r="A85" s="60" t="s">
        <v>149</v>
      </c>
      <c r="B85" s="84" t="s">
        <v>172</v>
      </c>
      <c r="C85" s="84" t="s">
        <v>171</v>
      </c>
      <c r="D85" s="55">
        <v>1713474</v>
      </c>
      <c r="E85" s="55">
        <v>1185882.0550890001</v>
      </c>
      <c r="F85" s="55">
        <v>1878586.478347074</v>
      </c>
      <c r="G85" s="186">
        <v>2673159.3890546844</v>
      </c>
      <c r="H85" s="29">
        <v>780039.42505955801</v>
      </c>
      <c r="I85" s="74"/>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row>
    <row r="86" spans="1:41" x14ac:dyDescent="0.25">
      <c r="A86" s="60" t="s">
        <v>149</v>
      </c>
      <c r="B86" s="84" t="s">
        <v>672</v>
      </c>
      <c r="C86" s="84" t="s">
        <v>165</v>
      </c>
      <c r="D86" s="55" t="s">
        <v>7</v>
      </c>
      <c r="E86" s="55" t="s">
        <v>7</v>
      </c>
      <c r="F86" s="55">
        <v>6107.766283803955</v>
      </c>
      <c r="G86" s="186">
        <v>0</v>
      </c>
      <c r="H86" s="29">
        <v>1349548</v>
      </c>
      <c r="I86" s="74"/>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row>
    <row r="87" spans="1:41" x14ac:dyDescent="0.25">
      <c r="A87" s="60" t="s">
        <v>149</v>
      </c>
      <c r="B87" s="84" t="s">
        <v>150</v>
      </c>
      <c r="C87" s="84" t="s">
        <v>148</v>
      </c>
      <c r="D87" s="55">
        <v>1423019</v>
      </c>
      <c r="E87" s="55">
        <v>965203.14247999969</v>
      </c>
      <c r="F87" s="55">
        <v>1627104.7043032427</v>
      </c>
      <c r="G87" s="186">
        <v>2683508.5219018129</v>
      </c>
      <c r="H87" s="29">
        <v>807503.74383489101</v>
      </c>
      <c r="I87" s="74"/>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row>
    <row r="88" spans="1:41" x14ac:dyDescent="0.25">
      <c r="A88" s="60" t="s">
        <v>784</v>
      </c>
      <c r="B88" s="84" t="s">
        <v>785</v>
      </c>
      <c r="C88" s="84" t="s">
        <v>758</v>
      </c>
      <c r="D88" s="55" t="s">
        <v>7</v>
      </c>
      <c r="E88" s="55" t="s">
        <v>7</v>
      </c>
      <c r="F88" s="55" t="s">
        <v>7</v>
      </c>
      <c r="G88" s="186">
        <v>3628257.72</v>
      </c>
      <c r="H88" s="29">
        <v>869596.56</v>
      </c>
      <c r="I88" s="74"/>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row>
    <row r="89" spans="1:41" x14ac:dyDescent="0.25">
      <c r="A89" s="60" t="s">
        <v>585</v>
      </c>
      <c r="B89" s="84" t="s">
        <v>183</v>
      </c>
      <c r="C89" s="84" t="s">
        <v>181</v>
      </c>
      <c r="D89" s="55">
        <v>2196</v>
      </c>
      <c r="E89" s="55">
        <v>493</v>
      </c>
      <c r="F89" s="55">
        <v>552</v>
      </c>
      <c r="G89" s="186">
        <v>434</v>
      </c>
      <c r="H89" s="29">
        <v>458</v>
      </c>
      <c r="I89" s="74"/>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row>
    <row r="90" spans="1:41" x14ac:dyDescent="0.25">
      <c r="A90" s="60" t="s">
        <v>585</v>
      </c>
      <c r="B90" s="84" t="s">
        <v>678</v>
      </c>
      <c r="C90" s="84" t="s">
        <v>184</v>
      </c>
      <c r="D90" s="55">
        <v>57525</v>
      </c>
      <c r="E90" s="55">
        <v>44912</v>
      </c>
      <c r="F90" s="55">
        <v>74277</v>
      </c>
      <c r="G90" s="186">
        <v>126540</v>
      </c>
      <c r="H90" s="29">
        <v>52910</v>
      </c>
      <c r="I90" s="74"/>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row>
    <row r="91" spans="1:41" x14ac:dyDescent="0.25">
      <c r="A91" s="60" t="s">
        <v>586</v>
      </c>
      <c r="B91" s="84" t="s">
        <v>188</v>
      </c>
      <c r="C91" s="84" t="s">
        <v>186</v>
      </c>
      <c r="D91" s="55">
        <v>2683764.64</v>
      </c>
      <c r="E91" s="55">
        <v>1520112.44</v>
      </c>
      <c r="F91" s="55">
        <v>3084059.17</v>
      </c>
      <c r="G91" s="186">
        <v>5247865.8</v>
      </c>
      <c r="H91" s="29">
        <v>1311564.6296116614</v>
      </c>
      <c r="I91" s="74"/>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row>
    <row r="92" spans="1:41" x14ac:dyDescent="0.25">
      <c r="A92" s="60" t="s">
        <v>190</v>
      </c>
      <c r="B92" s="84" t="s">
        <v>680</v>
      </c>
      <c r="C92" s="84" t="s">
        <v>189</v>
      </c>
      <c r="D92" s="55" t="s">
        <v>7</v>
      </c>
      <c r="E92" s="55">
        <v>547241.28</v>
      </c>
      <c r="F92" s="55">
        <v>2262373.861594229</v>
      </c>
      <c r="G92" s="186">
        <v>2010981.68</v>
      </c>
      <c r="H92" s="29">
        <v>484792.39</v>
      </c>
      <c r="I92" s="74"/>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row>
    <row r="93" spans="1:41" x14ac:dyDescent="0.25">
      <c r="A93" s="60" t="s">
        <v>190</v>
      </c>
      <c r="B93" s="84" t="s">
        <v>680</v>
      </c>
      <c r="C93" s="84" t="s">
        <v>192</v>
      </c>
      <c r="D93" s="55" t="s">
        <v>7</v>
      </c>
      <c r="E93" s="55">
        <v>309103.69</v>
      </c>
      <c r="F93" s="55">
        <v>1270579.0226355856</v>
      </c>
      <c r="G93" s="186">
        <v>3575848.49</v>
      </c>
      <c r="H93" s="29">
        <v>789501.11</v>
      </c>
      <c r="I93" s="74"/>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row>
    <row r="94" spans="1:41" x14ac:dyDescent="0.25">
      <c r="A94" s="60" t="s">
        <v>587</v>
      </c>
      <c r="B94" s="84" t="s">
        <v>194</v>
      </c>
      <c r="C94" s="84" t="s">
        <v>193</v>
      </c>
      <c r="D94" s="55">
        <v>817125.39</v>
      </c>
      <c r="E94" s="55">
        <v>1973631.78</v>
      </c>
      <c r="F94" s="55">
        <v>3453811.22</v>
      </c>
      <c r="G94" s="186">
        <v>5190148.37</v>
      </c>
      <c r="H94" s="29">
        <v>1696752.84</v>
      </c>
      <c r="I94" s="74"/>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row>
    <row r="95" spans="1:41" x14ac:dyDescent="0.25">
      <c r="A95" s="60" t="s">
        <v>196</v>
      </c>
      <c r="B95" s="84" t="s">
        <v>679</v>
      </c>
      <c r="C95" s="84" t="s">
        <v>195</v>
      </c>
      <c r="D95" s="55" t="s">
        <v>7</v>
      </c>
      <c r="E95" s="55" t="s">
        <v>7</v>
      </c>
      <c r="F95" s="55">
        <v>20676.86</v>
      </c>
      <c r="G95" s="186">
        <v>56891.94</v>
      </c>
      <c r="H95" s="29">
        <v>7740.87</v>
      </c>
      <c r="I95" s="74"/>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row>
    <row r="96" spans="1:41" x14ac:dyDescent="0.25">
      <c r="A96" s="60" t="s">
        <v>588</v>
      </c>
      <c r="B96" s="84" t="s">
        <v>681</v>
      </c>
      <c r="C96" s="84" t="s">
        <v>198</v>
      </c>
      <c r="D96" s="55">
        <v>0</v>
      </c>
      <c r="E96" s="55">
        <v>102484.9151</v>
      </c>
      <c r="F96" s="55">
        <v>163786</v>
      </c>
      <c r="G96" s="186">
        <v>262601.03999999998</v>
      </c>
      <c r="H96" s="29">
        <v>24285</v>
      </c>
      <c r="I96" s="74"/>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row>
    <row r="97" spans="1:41" x14ac:dyDescent="0.25">
      <c r="A97" s="60" t="s">
        <v>205</v>
      </c>
      <c r="B97" s="84" t="s">
        <v>206</v>
      </c>
      <c r="C97" s="84" t="s">
        <v>204</v>
      </c>
      <c r="D97" s="55">
        <v>2637099.63</v>
      </c>
      <c r="E97" s="55">
        <v>1719479.8569436362</v>
      </c>
      <c r="F97" s="55">
        <v>2086341</v>
      </c>
      <c r="G97" s="186">
        <v>3166063.9586146763</v>
      </c>
      <c r="H97" s="29">
        <v>1559910.5166197321</v>
      </c>
      <c r="I97" s="74"/>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row>
    <row r="98" spans="1:41" x14ac:dyDescent="0.25">
      <c r="A98" s="60" t="s">
        <v>208</v>
      </c>
      <c r="B98" s="84" t="s">
        <v>683</v>
      </c>
      <c r="C98" s="84" t="s">
        <v>212</v>
      </c>
      <c r="D98" s="55" t="s">
        <v>7</v>
      </c>
      <c r="E98" s="55">
        <v>66369.095374462893</v>
      </c>
      <c r="F98" s="55">
        <v>419958.43</v>
      </c>
      <c r="G98" s="186">
        <v>510001.67</v>
      </c>
      <c r="H98" s="29">
        <v>259560.52293156047</v>
      </c>
      <c r="I98" s="74"/>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row>
    <row r="99" spans="1:41" x14ac:dyDescent="0.25">
      <c r="A99" s="60" t="s">
        <v>208</v>
      </c>
      <c r="B99" s="84" t="s">
        <v>684</v>
      </c>
      <c r="C99" s="84" t="s">
        <v>207</v>
      </c>
      <c r="D99" s="55">
        <v>459551.51</v>
      </c>
      <c r="E99" s="55">
        <v>414223.65478013613</v>
      </c>
      <c r="F99" s="55">
        <v>432786.92</v>
      </c>
      <c r="G99" s="186">
        <v>477292.71</v>
      </c>
      <c r="H99" s="29">
        <v>255631.22814765477</v>
      </c>
      <c r="I99" s="74"/>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row>
    <row r="100" spans="1:41" x14ac:dyDescent="0.25">
      <c r="A100" s="60" t="s">
        <v>208</v>
      </c>
      <c r="B100" s="84" t="s">
        <v>684</v>
      </c>
      <c r="C100" s="84" t="s">
        <v>210</v>
      </c>
      <c r="D100" s="55">
        <v>460594.33</v>
      </c>
      <c r="E100" s="55">
        <v>415070.98389123252</v>
      </c>
      <c r="F100" s="55">
        <v>438028.24</v>
      </c>
      <c r="G100" s="186">
        <v>495025.42</v>
      </c>
      <c r="H100" s="29">
        <v>257451.23066763498</v>
      </c>
      <c r="I100" s="74"/>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row>
    <row r="101" spans="1:41" x14ac:dyDescent="0.25">
      <c r="A101" s="60" t="s">
        <v>215</v>
      </c>
      <c r="B101" s="84" t="s">
        <v>218</v>
      </c>
      <c r="C101" s="84" t="s">
        <v>217</v>
      </c>
      <c r="D101" s="55">
        <v>25126.23</v>
      </c>
      <c r="E101" s="55">
        <v>10032</v>
      </c>
      <c r="F101" s="55">
        <v>8954.15</v>
      </c>
      <c r="G101" s="186">
        <v>1484.56</v>
      </c>
      <c r="H101" s="29">
        <v>17680.810000000001</v>
      </c>
      <c r="I101" s="74"/>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row>
    <row r="102" spans="1:41" x14ac:dyDescent="0.25">
      <c r="A102" s="60" t="s">
        <v>215</v>
      </c>
      <c r="B102" s="84" t="s">
        <v>216</v>
      </c>
      <c r="C102" s="84" t="s">
        <v>214</v>
      </c>
      <c r="D102" s="55">
        <v>71768.77</v>
      </c>
      <c r="E102" s="55">
        <v>39619</v>
      </c>
      <c r="F102" s="55">
        <v>63922.3</v>
      </c>
      <c r="G102" s="186">
        <v>69289.16</v>
      </c>
      <c r="H102" s="29">
        <v>30106.7</v>
      </c>
      <c r="I102" s="74"/>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row>
    <row r="103" spans="1:41" x14ac:dyDescent="0.25">
      <c r="A103" s="60" t="s">
        <v>220</v>
      </c>
      <c r="B103" s="84" t="s">
        <v>221</v>
      </c>
      <c r="C103" s="84" t="s">
        <v>219</v>
      </c>
      <c r="D103" s="55">
        <v>3630208.64</v>
      </c>
      <c r="E103" s="55">
        <v>2332554.7799999998</v>
      </c>
      <c r="F103" s="55">
        <v>3668425.05</v>
      </c>
      <c r="G103" s="186">
        <v>5183605.8499999996</v>
      </c>
      <c r="H103" s="29">
        <v>789403.51</v>
      </c>
      <c r="I103" s="74"/>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row>
    <row r="104" spans="1:41" x14ac:dyDescent="0.25">
      <c r="A104" s="60" t="s">
        <v>589</v>
      </c>
      <c r="B104" s="84" t="s">
        <v>224</v>
      </c>
      <c r="C104" s="84" t="s">
        <v>222</v>
      </c>
      <c r="D104" s="55">
        <v>0</v>
      </c>
      <c r="E104" s="55">
        <v>154455</v>
      </c>
      <c r="F104" s="55">
        <v>344799.93</v>
      </c>
      <c r="G104" s="186">
        <v>545343.13</v>
      </c>
      <c r="H104" s="29">
        <v>75396.92</v>
      </c>
      <c r="I104" s="74"/>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row>
    <row r="105" spans="1:41" x14ac:dyDescent="0.25">
      <c r="A105" s="60" t="s">
        <v>590</v>
      </c>
      <c r="B105" s="84" t="s">
        <v>685</v>
      </c>
      <c r="C105" s="84" t="s">
        <v>232</v>
      </c>
      <c r="D105" s="55">
        <v>0</v>
      </c>
      <c r="E105" s="55">
        <v>0</v>
      </c>
      <c r="F105" s="55">
        <v>14899</v>
      </c>
      <c r="G105" s="186">
        <v>68489.52</v>
      </c>
      <c r="H105" s="29">
        <v>0</v>
      </c>
      <c r="I105" s="74"/>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row>
    <row r="106" spans="1:41" x14ac:dyDescent="0.25">
      <c r="A106" s="60" t="s">
        <v>236</v>
      </c>
      <c r="B106" s="84" t="s">
        <v>237</v>
      </c>
      <c r="C106" s="84" t="s">
        <v>235</v>
      </c>
      <c r="D106" s="55" t="s">
        <v>7</v>
      </c>
      <c r="E106" s="55">
        <v>142325.74</v>
      </c>
      <c r="F106" s="55">
        <v>3444664.57</v>
      </c>
      <c r="G106" s="186">
        <v>4882885.45</v>
      </c>
      <c r="H106" s="29">
        <v>1350118.15</v>
      </c>
      <c r="I106" s="74"/>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row>
    <row r="107" spans="1:41" x14ac:dyDescent="0.25">
      <c r="A107" s="60" t="s">
        <v>239</v>
      </c>
      <c r="B107" s="84" t="s">
        <v>239</v>
      </c>
      <c r="C107" s="84" t="s">
        <v>238</v>
      </c>
      <c r="D107" s="55">
        <v>6244250</v>
      </c>
      <c r="E107" s="55">
        <v>4275187</v>
      </c>
      <c r="F107" s="55">
        <v>6891943</v>
      </c>
      <c r="G107" s="186">
        <v>11128482</v>
      </c>
      <c r="H107" s="29">
        <v>3557413</v>
      </c>
      <c r="I107" s="74"/>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row>
    <row r="108" spans="1:41" x14ac:dyDescent="0.25">
      <c r="A108" s="60" t="s">
        <v>242</v>
      </c>
      <c r="B108" s="84" t="s">
        <v>686</v>
      </c>
      <c r="C108" s="84" t="s">
        <v>312</v>
      </c>
      <c r="D108" s="55">
        <v>52146.65</v>
      </c>
      <c r="E108" s="55">
        <v>22386.496798405991</v>
      </c>
      <c r="F108" s="55">
        <v>48947.76</v>
      </c>
      <c r="G108" s="186">
        <v>53995.7814</v>
      </c>
      <c r="H108" s="29">
        <v>45075.240560991173</v>
      </c>
      <c r="I108" s="74"/>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row>
    <row r="109" spans="1:41" x14ac:dyDescent="0.25">
      <c r="A109" s="60" t="s">
        <v>242</v>
      </c>
      <c r="B109" s="84" t="s">
        <v>687</v>
      </c>
      <c r="C109" s="84" t="s">
        <v>306</v>
      </c>
      <c r="D109" s="55" t="s">
        <v>7</v>
      </c>
      <c r="E109" s="55" t="s">
        <v>7</v>
      </c>
      <c r="F109" s="55">
        <v>0.1</v>
      </c>
      <c r="G109" s="186">
        <v>217939.8077</v>
      </c>
      <c r="H109" s="29">
        <v>22645.509462000278</v>
      </c>
      <c r="I109" s="74"/>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row>
    <row r="110" spans="1:41" x14ac:dyDescent="0.25">
      <c r="A110" s="60" t="s">
        <v>242</v>
      </c>
      <c r="B110" s="84" t="s">
        <v>688</v>
      </c>
      <c r="C110" s="84" t="s">
        <v>256</v>
      </c>
      <c r="D110" s="55">
        <v>1151251.79</v>
      </c>
      <c r="E110" s="55">
        <v>521358.68648332299</v>
      </c>
      <c r="F110" s="55">
        <v>713684.12</v>
      </c>
      <c r="G110" s="186">
        <v>1163833.43</v>
      </c>
      <c r="H110" s="29">
        <v>0</v>
      </c>
      <c r="I110" s="74"/>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row>
    <row r="111" spans="1:41" x14ac:dyDescent="0.25">
      <c r="A111" s="60" t="s">
        <v>242</v>
      </c>
      <c r="B111" s="84" t="s">
        <v>689</v>
      </c>
      <c r="C111" s="84" t="s">
        <v>254</v>
      </c>
      <c r="D111" s="55">
        <v>389464.58</v>
      </c>
      <c r="E111" s="55">
        <v>142427.99730325094</v>
      </c>
      <c r="F111" s="55">
        <v>432794.81</v>
      </c>
      <c r="G111" s="186">
        <v>653471.9534</v>
      </c>
      <c r="H111" s="29">
        <v>0</v>
      </c>
      <c r="I111" s="74"/>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row>
    <row r="112" spans="1:41" x14ac:dyDescent="0.25">
      <c r="A112" s="60" t="s">
        <v>242</v>
      </c>
      <c r="B112" s="84" t="s">
        <v>690</v>
      </c>
      <c r="C112" s="84" t="s">
        <v>316</v>
      </c>
      <c r="D112" s="55">
        <v>221932.28</v>
      </c>
      <c r="E112" s="55">
        <v>235176.47517291579</v>
      </c>
      <c r="F112" s="55">
        <v>351856.77</v>
      </c>
      <c r="G112" s="186">
        <v>292341.9963</v>
      </c>
      <c r="H112" s="29">
        <v>33301.856231012993</v>
      </c>
      <c r="I112" s="74"/>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row>
    <row r="113" spans="1:41" x14ac:dyDescent="0.25">
      <c r="A113" s="60" t="s">
        <v>242</v>
      </c>
      <c r="B113" s="84" t="s">
        <v>249</v>
      </c>
      <c r="C113" s="84" t="s">
        <v>248</v>
      </c>
      <c r="D113" s="55">
        <v>235628.78</v>
      </c>
      <c r="E113" s="55">
        <v>121656.54534668596</v>
      </c>
      <c r="F113" s="55">
        <v>309683.28000000003</v>
      </c>
      <c r="G113" s="186">
        <v>487973.18290000001</v>
      </c>
      <c r="H113" s="29">
        <v>64150.642814853461</v>
      </c>
      <c r="I113" s="74"/>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row>
    <row r="114" spans="1:41" x14ac:dyDescent="0.25">
      <c r="A114" s="60" t="s">
        <v>242</v>
      </c>
      <c r="B114" s="84" t="s">
        <v>710</v>
      </c>
      <c r="C114" s="84" t="s">
        <v>286</v>
      </c>
      <c r="D114" s="55" t="s">
        <v>7</v>
      </c>
      <c r="E114" s="55">
        <v>105903.92452499997</v>
      </c>
      <c r="F114" s="55">
        <v>920617.6413877965</v>
      </c>
      <c r="G114" s="186">
        <v>1595528.034</v>
      </c>
      <c r="H114" s="29">
        <v>405271.44225455052</v>
      </c>
      <c r="I114" s="74"/>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row>
    <row r="115" spans="1:41" x14ac:dyDescent="0.25">
      <c r="A115" s="60" t="s">
        <v>242</v>
      </c>
      <c r="B115" s="84" t="s">
        <v>261</v>
      </c>
      <c r="C115" s="84" t="s">
        <v>260</v>
      </c>
      <c r="D115" s="55" t="s">
        <v>7</v>
      </c>
      <c r="E115" s="55">
        <v>45792.491735834992</v>
      </c>
      <c r="F115" s="55">
        <v>342328.38</v>
      </c>
      <c r="G115" s="186">
        <v>548491.61349999998</v>
      </c>
      <c r="H115" s="29">
        <v>82410.89482989395</v>
      </c>
      <c r="I115" s="74"/>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row>
    <row r="116" spans="1:41" x14ac:dyDescent="0.25">
      <c r="A116" s="60" t="s">
        <v>242</v>
      </c>
      <c r="B116" s="84" t="s">
        <v>691</v>
      </c>
      <c r="C116" s="84" t="s">
        <v>264</v>
      </c>
      <c r="D116" s="55">
        <v>90982.16</v>
      </c>
      <c r="E116" s="55">
        <v>38385.882145074866</v>
      </c>
      <c r="F116" s="55">
        <v>37993.050000000003</v>
      </c>
      <c r="G116" s="186">
        <v>66384.629029999996</v>
      </c>
      <c r="H116" s="29">
        <v>0</v>
      </c>
      <c r="I116" s="74"/>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row>
    <row r="117" spans="1:41" x14ac:dyDescent="0.25">
      <c r="A117" s="60" t="s">
        <v>242</v>
      </c>
      <c r="B117" s="84" t="s">
        <v>692</v>
      </c>
      <c r="C117" s="84" t="s">
        <v>296</v>
      </c>
      <c r="D117" s="55" t="s">
        <v>7</v>
      </c>
      <c r="E117" s="55" t="s">
        <v>7</v>
      </c>
      <c r="F117" s="55">
        <v>37792.769999999997</v>
      </c>
      <c r="G117" s="186">
        <v>93807.805210000006</v>
      </c>
      <c r="H117" s="29">
        <v>11135.426887329813</v>
      </c>
      <c r="I117" s="74"/>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row>
    <row r="118" spans="1:41" x14ac:dyDescent="0.25">
      <c r="A118" s="60" t="s">
        <v>242</v>
      </c>
      <c r="B118" s="84" t="s">
        <v>692</v>
      </c>
      <c r="C118" s="84" t="s">
        <v>298</v>
      </c>
      <c r="D118" s="55" t="s">
        <v>7</v>
      </c>
      <c r="E118" s="55" t="s">
        <v>7</v>
      </c>
      <c r="F118" s="55">
        <v>143490.46</v>
      </c>
      <c r="G118" s="186">
        <v>323982.93440000003</v>
      </c>
      <c r="H118" s="29">
        <v>30452.002342303284</v>
      </c>
      <c r="I118" s="74"/>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row>
    <row r="119" spans="1:41" x14ac:dyDescent="0.25">
      <c r="A119" s="60" t="s">
        <v>242</v>
      </c>
      <c r="B119" s="84" t="s">
        <v>301</v>
      </c>
      <c r="C119" s="84" t="s">
        <v>300</v>
      </c>
      <c r="D119" s="55" t="s">
        <v>7</v>
      </c>
      <c r="E119" s="55">
        <v>61750.013815675149</v>
      </c>
      <c r="F119" s="55">
        <v>343370.28</v>
      </c>
      <c r="G119" s="186">
        <v>526141.50529999996</v>
      </c>
      <c r="H119" s="29">
        <v>74147.114929239848</v>
      </c>
      <c r="I119" s="74"/>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row>
    <row r="120" spans="1:41" x14ac:dyDescent="0.25">
      <c r="A120" s="60" t="s">
        <v>242</v>
      </c>
      <c r="B120" s="84" t="s">
        <v>693</v>
      </c>
      <c r="C120" s="84" t="s">
        <v>258</v>
      </c>
      <c r="D120" s="55">
        <v>5832.04</v>
      </c>
      <c r="E120" s="55">
        <v>0.37666563588359991</v>
      </c>
      <c r="F120" s="55">
        <v>0</v>
      </c>
      <c r="G120" s="186">
        <v>0</v>
      </c>
      <c r="H120" s="29">
        <v>0</v>
      </c>
      <c r="I120" s="74"/>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row>
    <row r="121" spans="1:41" x14ac:dyDescent="0.25">
      <c r="A121" s="60" t="s">
        <v>242</v>
      </c>
      <c r="B121" s="84" t="s">
        <v>694</v>
      </c>
      <c r="C121" s="84" t="s">
        <v>246</v>
      </c>
      <c r="D121" s="55">
        <v>47845.1</v>
      </c>
      <c r="E121" s="55">
        <v>25711.703200326745</v>
      </c>
      <c r="F121" s="55">
        <v>1007.29</v>
      </c>
      <c r="G121" s="186">
        <v>0</v>
      </c>
      <c r="H121" s="29">
        <v>0</v>
      </c>
      <c r="I121" s="74"/>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row>
    <row r="122" spans="1:41" x14ac:dyDescent="0.25">
      <c r="A122" s="60" t="s">
        <v>242</v>
      </c>
      <c r="B122" s="84" t="s">
        <v>695</v>
      </c>
      <c r="C122" s="84" t="s">
        <v>280</v>
      </c>
      <c r="D122" s="55" t="s">
        <v>7</v>
      </c>
      <c r="E122" s="55">
        <v>40034.023746887884</v>
      </c>
      <c r="F122" s="55">
        <v>360240.6</v>
      </c>
      <c r="G122" s="186">
        <v>578781.21230000001</v>
      </c>
      <c r="H122" s="29">
        <v>45016.72279863304</v>
      </c>
      <c r="I122" s="74"/>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row>
    <row r="123" spans="1:41" x14ac:dyDescent="0.25">
      <c r="A123" s="60" t="s">
        <v>242</v>
      </c>
      <c r="B123" s="84" t="s">
        <v>696</v>
      </c>
      <c r="C123" s="84" t="s">
        <v>304</v>
      </c>
      <c r="D123" s="55">
        <v>728222.45</v>
      </c>
      <c r="E123" s="55">
        <v>569064.13088020147</v>
      </c>
      <c r="F123" s="55">
        <v>614264.87</v>
      </c>
      <c r="G123" s="186">
        <v>640757.17469999997</v>
      </c>
      <c r="H123" s="29">
        <v>73770.183950300285</v>
      </c>
      <c r="I123" s="74"/>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row>
    <row r="124" spans="1:41" x14ac:dyDescent="0.25">
      <c r="A124" s="60" t="s">
        <v>242</v>
      </c>
      <c r="B124" s="84" t="s">
        <v>697</v>
      </c>
      <c r="C124" s="84" t="s">
        <v>322</v>
      </c>
      <c r="D124" s="55">
        <v>160331.39000000001</v>
      </c>
      <c r="E124" s="55">
        <v>76872.858903399043</v>
      </c>
      <c r="F124" s="55">
        <v>27566.01</v>
      </c>
      <c r="G124" s="186">
        <v>17279.217260000001</v>
      </c>
      <c r="H124" s="29">
        <v>10477.740439800222</v>
      </c>
      <c r="I124" s="74"/>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row>
    <row r="125" spans="1:41" x14ac:dyDescent="0.25">
      <c r="A125" s="60" t="s">
        <v>242</v>
      </c>
      <c r="B125" s="84" t="s">
        <v>697</v>
      </c>
      <c r="C125" s="84" t="s">
        <v>324</v>
      </c>
      <c r="D125" s="55">
        <v>192838.96</v>
      </c>
      <c r="E125" s="55">
        <v>134379.92566001517</v>
      </c>
      <c r="F125" s="55">
        <v>207434.83</v>
      </c>
      <c r="G125" s="186">
        <v>304117.87229999999</v>
      </c>
      <c r="H125" s="29">
        <v>141909.81756052418</v>
      </c>
      <c r="I125" s="74"/>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row>
    <row r="126" spans="1:41" x14ac:dyDescent="0.25">
      <c r="A126" s="60" t="s">
        <v>242</v>
      </c>
      <c r="B126" s="84" t="s">
        <v>788</v>
      </c>
      <c r="C126" s="84" t="s">
        <v>762</v>
      </c>
      <c r="D126" s="55" t="s">
        <v>7</v>
      </c>
      <c r="E126" s="55" t="s">
        <v>7</v>
      </c>
      <c r="F126" s="55" t="s">
        <v>7</v>
      </c>
      <c r="G126" s="186">
        <v>168566.36079999999</v>
      </c>
      <c r="H126" s="29">
        <v>7275.2526320789475</v>
      </c>
      <c r="I126" s="74"/>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row>
    <row r="127" spans="1:41" x14ac:dyDescent="0.25">
      <c r="A127" s="60" t="s">
        <v>242</v>
      </c>
      <c r="B127" s="84" t="s">
        <v>698</v>
      </c>
      <c r="C127" s="84" t="s">
        <v>268</v>
      </c>
      <c r="D127" s="55" t="s">
        <v>7</v>
      </c>
      <c r="E127" s="55" t="s">
        <v>7</v>
      </c>
      <c r="F127" s="55">
        <v>186825.33</v>
      </c>
      <c r="G127" s="186">
        <v>284401.98710000003</v>
      </c>
      <c r="H127" s="29">
        <v>11541.227981589618</v>
      </c>
      <c r="I127" s="74"/>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row>
    <row r="128" spans="1:41" x14ac:dyDescent="0.25">
      <c r="A128" s="60" t="s">
        <v>242</v>
      </c>
      <c r="B128" s="84" t="s">
        <v>699</v>
      </c>
      <c r="C128" s="84" t="s">
        <v>262</v>
      </c>
      <c r="D128" s="55">
        <v>255169.85</v>
      </c>
      <c r="E128" s="55">
        <v>156005.64209227619</v>
      </c>
      <c r="F128" s="55">
        <v>433660.85</v>
      </c>
      <c r="G128" s="186">
        <v>675688.07440000004</v>
      </c>
      <c r="H128" s="29">
        <v>56031.870430110022</v>
      </c>
      <c r="I128" s="74"/>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row>
    <row r="129" spans="1:41" x14ac:dyDescent="0.25">
      <c r="A129" s="60" t="s">
        <v>242</v>
      </c>
      <c r="B129" s="84" t="s">
        <v>700</v>
      </c>
      <c r="C129" s="84" t="s">
        <v>250</v>
      </c>
      <c r="D129" s="55">
        <v>183038.21</v>
      </c>
      <c r="E129" s="55">
        <v>76773.217591797089</v>
      </c>
      <c r="F129" s="55">
        <v>226004.16</v>
      </c>
      <c r="G129" s="186">
        <v>318591.06219999999</v>
      </c>
      <c r="H129" s="29">
        <v>56240.229461420677</v>
      </c>
      <c r="I129" s="74"/>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row>
    <row r="130" spans="1:41" x14ac:dyDescent="0.25">
      <c r="A130" s="60" t="s">
        <v>242</v>
      </c>
      <c r="B130" s="84" t="s">
        <v>701</v>
      </c>
      <c r="C130" s="84" t="s">
        <v>282</v>
      </c>
      <c r="D130" s="55" t="s">
        <v>7</v>
      </c>
      <c r="E130" s="55">
        <v>13664.232070435479</v>
      </c>
      <c r="F130" s="55">
        <v>64878.26</v>
      </c>
      <c r="G130" s="186">
        <v>108343.9274</v>
      </c>
      <c r="H130" s="29">
        <v>55984.958130850559</v>
      </c>
      <c r="I130" s="74"/>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row>
    <row r="131" spans="1:41" x14ac:dyDescent="0.25">
      <c r="A131" s="60" t="s">
        <v>242</v>
      </c>
      <c r="B131" s="84" t="s">
        <v>275</v>
      </c>
      <c r="C131" s="84" t="s">
        <v>274</v>
      </c>
      <c r="D131" s="55">
        <v>480310.13</v>
      </c>
      <c r="E131" s="55">
        <v>196401.99408998064</v>
      </c>
      <c r="F131" s="55">
        <v>590005.91</v>
      </c>
      <c r="G131" s="186">
        <v>918920.85530000005</v>
      </c>
      <c r="H131" s="29">
        <v>0</v>
      </c>
      <c r="I131" s="74"/>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row>
    <row r="132" spans="1:41" x14ac:dyDescent="0.25">
      <c r="A132" s="60" t="s">
        <v>242</v>
      </c>
      <c r="B132" s="84" t="s">
        <v>293</v>
      </c>
      <c r="C132" s="84" t="s">
        <v>292</v>
      </c>
      <c r="D132" s="55" t="s">
        <v>7</v>
      </c>
      <c r="E132" s="55">
        <v>6233.5236209082141</v>
      </c>
      <c r="F132" s="55">
        <v>13952.5</v>
      </c>
      <c r="G132" s="186">
        <v>25109.618480000001</v>
      </c>
      <c r="H132" s="29">
        <v>11582.664362389984</v>
      </c>
      <c r="I132" s="74"/>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row>
    <row r="133" spans="1:41" x14ac:dyDescent="0.25">
      <c r="A133" s="60" t="s">
        <v>242</v>
      </c>
      <c r="B133" s="84" t="s">
        <v>253</v>
      </c>
      <c r="C133" s="84" t="s">
        <v>252</v>
      </c>
      <c r="D133" s="55">
        <v>92563.14</v>
      </c>
      <c r="E133" s="55">
        <v>33709.242406674988</v>
      </c>
      <c r="F133" s="55">
        <v>45694.05</v>
      </c>
      <c r="G133" s="186">
        <v>43883.486989999998</v>
      </c>
      <c r="H133" s="29">
        <v>0</v>
      </c>
      <c r="I133" s="74"/>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row>
    <row r="134" spans="1:41" x14ac:dyDescent="0.25">
      <c r="A134" s="60" t="s">
        <v>242</v>
      </c>
      <c r="B134" s="84" t="s">
        <v>702</v>
      </c>
      <c r="C134" s="84" t="s">
        <v>290</v>
      </c>
      <c r="D134" s="55" t="s">
        <v>7</v>
      </c>
      <c r="E134" s="55">
        <v>39392.188450082656</v>
      </c>
      <c r="F134" s="55">
        <v>277110.92</v>
      </c>
      <c r="G134" s="186">
        <v>529056.0858</v>
      </c>
      <c r="H134" s="29">
        <v>0</v>
      </c>
      <c r="I134" s="74"/>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row>
    <row r="135" spans="1:41" x14ac:dyDescent="0.25">
      <c r="A135" s="60" t="s">
        <v>242</v>
      </c>
      <c r="B135" s="84" t="s">
        <v>703</v>
      </c>
      <c r="C135" s="84" t="s">
        <v>302</v>
      </c>
      <c r="D135" s="55">
        <v>153406.71</v>
      </c>
      <c r="E135" s="55">
        <v>163946.6046364491</v>
      </c>
      <c r="F135" s="55">
        <v>474450.76</v>
      </c>
      <c r="G135" s="186">
        <v>752439.04859999998</v>
      </c>
      <c r="H135" s="29">
        <v>51382.455751440953</v>
      </c>
      <c r="I135" s="74"/>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row>
    <row r="136" spans="1:41" x14ac:dyDescent="0.25">
      <c r="A136" s="60" t="s">
        <v>242</v>
      </c>
      <c r="B136" s="84" t="s">
        <v>704</v>
      </c>
      <c r="C136" s="84" t="s">
        <v>270</v>
      </c>
      <c r="D136" s="55">
        <v>80003.72</v>
      </c>
      <c r="E136" s="55">
        <v>44915.64033591569</v>
      </c>
      <c r="F136" s="55">
        <v>120033.60000000001</v>
      </c>
      <c r="G136" s="186">
        <v>194380.10060000001</v>
      </c>
      <c r="H136" s="29">
        <v>11741.388621322229</v>
      </c>
      <c r="I136" s="74"/>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row>
    <row r="137" spans="1:41" x14ac:dyDescent="0.25">
      <c r="A137" s="60" t="s">
        <v>242</v>
      </c>
      <c r="B137" s="84" t="s">
        <v>789</v>
      </c>
      <c r="C137" s="84" t="s">
        <v>276</v>
      </c>
      <c r="D137" s="85">
        <v>0</v>
      </c>
      <c r="E137" s="85">
        <v>0</v>
      </c>
      <c r="F137" s="85">
        <v>0</v>
      </c>
      <c r="G137" s="186">
        <v>1175784.0460000001</v>
      </c>
      <c r="H137" s="29">
        <v>452503.00889319228</v>
      </c>
      <c r="I137" s="74"/>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row>
    <row r="138" spans="1:41" x14ac:dyDescent="0.25">
      <c r="A138" s="60" t="s">
        <v>242</v>
      </c>
      <c r="B138" s="84" t="s">
        <v>319</v>
      </c>
      <c r="C138" s="84" t="s">
        <v>318</v>
      </c>
      <c r="D138" s="55" t="s">
        <v>7</v>
      </c>
      <c r="E138" s="55" t="s">
        <v>7</v>
      </c>
      <c r="F138" s="55">
        <v>0</v>
      </c>
      <c r="G138" s="186">
        <v>45100.196120000001</v>
      </c>
      <c r="H138" s="29">
        <v>0</v>
      </c>
      <c r="I138" s="74"/>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row>
    <row r="139" spans="1:41" x14ac:dyDescent="0.25">
      <c r="A139" s="60" t="s">
        <v>242</v>
      </c>
      <c r="B139" s="84" t="s">
        <v>705</v>
      </c>
      <c r="C139" s="84" t="s">
        <v>266</v>
      </c>
      <c r="D139" s="55">
        <v>227436.94</v>
      </c>
      <c r="E139" s="55">
        <v>144768.56973784859</v>
      </c>
      <c r="F139" s="55">
        <v>422969.02</v>
      </c>
      <c r="G139" s="186">
        <v>715248.48340000003</v>
      </c>
      <c r="H139" s="29">
        <v>33615.008434741292</v>
      </c>
      <c r="I139" s="74"/>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row>
    <row r="140" spans="1:41" x14ac:dyDescent="0.25">
      <c r="A140" s="60" t="s">
        <v>242</v>
      </c>
      <c r="B140" s="84" t="s">
        <v>706</v>
      </c>
      <c r="C140" s="84" t="s">
        <v>308</v>
      </c>
      <c r="D140" s="55" t="s">
        <v>7</v>
      </c>
      <c r="E140" s="55" t="s">
        <v>7</v>
      </c>
      <c r="F140" s="55">
        <v>268622.26</v>
      </c>
      <c r="G140" s="186">
        <v>466255.7047</v>
      </c>
      <c r="H140" s="29">
        <v>103338.63201176803</v>
      </c>
      <c r="I140" s="74"/>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row>
    <row r="141" spans="1:41" x14ac:dyDescent="0.25">
      <c r="A141" s="60" t="s">
        <v>242</v>
      </c>
      <c r="B141" s="84" t="s">
        <v>707</v>
      </c>
      <c r="C141" s="84" t="s">
        <v>244</v>
      </c>
      <c r="D141" s="55">
        <v>549580.37</v>
      </c>
      <c r="E141" s="55">
        <v>304901.02818435768</v>
      </c>
      <c r="F141" s="55">
        <v>506764.32</v>
      </c>
      <c r="G141" s="186">
        <v>787071.90890000004</v>
      </c>
      <c r="H141" s="29">
        <v>0</v>
      </c>
      <c r="I141" s="74"/>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row>
    <row r="142" spans="1:41" x14ac:dyDescent="0.25">
      <c r="A142" s="60" t="s">
        <v>242</v>
      </c>
      <c r="B142" s="84" t="s">
        <v>708</v>
      </c>
      <c r="C142" s="84" t="s">
        <v>241</v>
      </c>
      <c r="D142" s="55">
        <v>332199.8</v>
      </c>
      <c r="E142" s="55">
        <v>199855.65355494749</v>
      </c>
      <c r="F142" s="55">
        <v>229476.16</v>
      </c>
      <c r="G142" s="186">
        <v>447116.33</v>
      </c>
      <c r="H142" s="29">
        <v>0</v>
      </c>
      <c r="I142" s="74"/>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row>
    <row r="143" spans="1:41" x14ac:dyDescent="0.25">
      <c r="A143" s="60" t="s">
        <v>242</v>
      </c>
      <c r="B143" s="84" t="s">
        <v>709</v>
      </c>
      <c r="C143" s="84" t="s">
        <v>294</v>
      </c>
      <c r="D143" s="55" t="s">
        <v>7</v>
      </c>
      <c r="E143" s="55" t="s">
        <v>7</v>
      </c>
      <c r="F143" s="55">
        <v>14116.15</v>
      </c>
      <c r="G143" s="186">
        <v>23374.173449999998</v>
      </c>
      <c r="H143" s="29">
        <v>9617.869617070186</v>
      </c>
      <c r="I143" s="74"/>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row>
    <row r="144" spans="1:41" x14ac:dyDescent="0.25">
      <c r="A144" s="60" t="s">
        <v>242</v>
      </c>
      <c r="B144" s="84" t="s">
        <v>321</v>
      </c>
      <c r="C144" s="84" t="s">
        <v>320</v>
      </c>
      <c r="D144" s="55" t="s">
        <v>7</v>
      </c>
      <c r="E144" s="55" t="s">
        <v>7</v>
      </c>
      <c r="F144" s="55">
        <v>16190.8</v>
      </c>
      <c r="G144" s="186">
        <v>193160.86660000001</v>
      </c>
      <c r="H144" s="29">
        <v>76298.930144557438</v>
      </c>
      <c r="I144" s="74"/>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row>
    <row r="145" spans="1:41" x14ac:dyDescent="0.25">
      <c r="A145" s="60" t="s">
        <v>242</v>
      </c>
      <c r="B145" s="84" t="s">
        <v>711</v>
      </c>
      <c r="C145" s="84" t="s">
        <v>278</v>
      </c>
      <c r="D145" s="55">
        <v>142928.12</v>
      </c>
      <c r="E145" s="55">
        <v>822706.27257462975</v>
      </c>
      <c r="F145" s="55">
        <v>1157560.3050567131</v>
      </c>
      <c r="G145" s="186">
        <v>1737498.017</v>
      </c>
      <c r="H145" s="29">
        <v>449364.40254292125</v>
      </c>
      <c r="I145" s="74"/>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row>
    <row r="146" spans="1:41" x14ac:dyDescent="0.25">
      <c r="A146" s="60" t="s">
        <v>327</v>
      </c>
      <c r="B146" s="84" t="s">
        <v>712</v>
      </c>
      <c r="C146" s="84" t="s">
        <v>326</v>
      </c>
      <c r="D146" s="55" t="s">
        <v>7</v>
      </c>
      <c r="E146" s="55">
        <v>957752.5</v>
      </c>
      <c r="F146" s="55">
        <v>3245694.39</v>
      </c>
      <c r="G146" s="186">
        <v>4990562.0199999996</v>
      </c>
      <c r="H146" s="29">
        <v>1149300.26</v>
      </c>
      <c r="I146" s="74"/>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row>
    <row r="147" spans="1:41" x14ac:dyDescent="0.25">
      <c r="A147" s="60" t="s">
        <v>327</v>
      </c>
      <c r="B147" s="84" t="s">
        <v>712</v>
      </c>
      <c r="C147" s="84" t="s">
        <v>329</v>
      </c>
      <c r="D147" s="55" t="s">
        <v>7</v>
      </c>
      <c r="E147" s="55">
        <v>1371089</v>
      </c>
      <c r="F147" s="55">
        <v>4787094.79</v>
      </c>
      <c r="G147" s="186">
        <v>7319098.3399999999</v>
      </c>
      <c r="H147" s="29">
        <v>1787754.34</v>
      </c>
      <c r="I147" s="74"/>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row>
    <row r="148" spans="1:41" x14ac:dyDescent="0.25">
      <c r="A148" s="60" t="s">
        <v>591</v>
      </c>
      <c r="B148" s="84" t="s">
        <v>333</v>
      </c>
      <c r="C148" s="84" t="s">
        <v>331</v>
      </c>
      <c r="D148" s="55" t="s">
        <v>7</v>
      </c>
      <c r="E148" s="55">
        <v>56289.73</v>
      </c>
      <c r="F148" s="55">
        <v>942937.32</v>
      </c>
      <c r="G148" s="186">
        <v>1547630.05</v>
      </c>
      <c r="H148" s="29">
        <v>459696.04</v>
      </c>
      <c r="I148" s="74"/>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row>
    <row r="149" spans="1:41" x14ac:dyDescent="0.25">
      <c r="A149" s="60" t="s">
        <v>592</v>
      </c>
      <c r="B149" s="84" t="s">
        <v>713</v>
      </c>
      <c r="C149" s="84" t="s">
        <v>337</v>
      </c>
      <c r="D149" s="55" t="s">
        <v>7</v>
      </c>
      <c r="E149" s="55" t="s">
        <v>7</v>
      </c>
      <c r="F149" s="55">
        <v>192.84</v>
      </c>
      <c r="G149" s="186">
        <v>210888.32000000001</v>
      </c>
      <c r="H149" s="29">
        <v>112380.14</v>
      </c>
      <c r="I149" s="74"/>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row>
    <row r="150" spans="1:41" x14ac:dyDescent="0.25">
      <c r="A150" s="60" t="s">
        <v>592</v>
      </c>
      <c r="B150" s="84" t="s">
        <v>336</v>
      </c>
      <c r="C150" s="84" t="s">
        <v>334</v>
      </c>
      <c r="D150" s="55">
        <v>111661</v>
      </c>
      <c r="E150" s="55">
        <v>41184</v>
      </c>
      <c r="F150" s="55">
        <v>33188.18</v>
      </c>
      <c r="G150" s="186">
        <v>54400.08</v>
      </c>
      <c r="H150" s="29">
        <v>-9967.7000000000007</v>
      </c>
      <c r="I150" s="74"/>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row>
    <row r="151" spans="1:41" x14ac:dyDescent="0.25">
      <c r="A151" s="60" t="s">
        <v>340</v>
      </c>
      <c r="B151" s="84" t="s">
        <v>341</v>
      </c>
      <c r="C151" s="84" t="s">
        <v>339</v>
      </c>
      <c r="D151" s="55" t="s">
        <v>7</v>
      </c>
      <c r="E151" s="55">
        <v>17295.68</v>
      </c>
      <c r="F151" s="55">
        <v>5588489.0199999996</v>
      </c>
      <c r="G151" s="186">
        <v>8516298.8800000008</v>
      </c>
      <c r="H151" s="29">
        <v>2230277.73</v>
      </c>
      <c r="I151" s="74"/>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row>
    <row r="152" spans="1:41" x14ac:dyDescent="0.25">
      <c r="A152" s="60" t="s">
        <v>343</v>
      </c>
      <c r="B152" s="84" t="s">
        <v>344</v>
      </c>
      <c r="C152" s="84" t="s">
        <v>342</v>
      </c>
      <c r="D152" s="55" t="s">
        <v>7</v>
      </c>
      <c r="E152" s="55">
        <v>613568.05000000005</v>
      </c>
      <c r="F152" s="55">
        <v>701191.6</v>
      </c>
      <c r="G152" s="186">
        <v>2140443.7999999998</v>
      </c>
      <c r="H152" s="29">
        <v>642624.18999999994</v>
      </c>
      <c r="I152" s="74"/>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row>
    <row r="153" spans="1:41" x14ac:dyDescent="0.25">
      <c r="A153" s="60" t="s">
        <v>346</v>
      </c>
      <c r="B153" s="84" t="s">
        <v>347</v>
      </c>
      <c r="C153" s="84" t="s">
        <v>345</v>
      </c>
      <c r="D153" s="55" t="s">
        <v>7</v>
      </c>
      <c r="E153" s="55" t="s">
        <v>7</v>
      </c>
      <c r="F153" s="55">
        <v>1935.98</v>
      </c>
      <c r="G153" s="186">
        <v>3877622.6</v>
      </c>
      <c r="H153" s="29">
        <v>977185.85</v>
      </c>
      <c r="I153" s="74"/>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row>
    <row r="154" spans="1:41" x14ac:dyDescent="0.25">
      <c r="A154" s="60" t="s">
        <v>349</v>
      </c>
      <c r="B154" s="84" t="s">
        <v>350</v>
      </c>
      <c r="C154" s="84" t="s">
        <v>348</v>
      </c>
      <c r="D154" s="55" t="s">
        <v>7</v>
      </c>
      <c r="E154" s="55">
        <v>59301.78</v>
      </c>
      <c r="F154" s="55">
        <v>758107.39</v>
      </c>
      <c r="G154" s="186">
        <v>1199252.3</v>
      </c>
      <c r="H154" s="29">
        <v>0</v>
      </c>
      <c r="I154" s="74"/>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row>
    <row r="155" spans="1:41" x14ac:dyDescent="0.25">
      <c r="A155" s="60" t="s">
        <v>352</v>
      </c>
      <c r="B155" s="84" t="s">
        <v>353</v>
      </c>
      <c r="C155" s="84" t="s">
        <v>351</v>
      </c>
      <c r="D155" s="55">
        <v>2567566</v>
      </c>
      <c r="E155" s="55">
        <v>3753471</v>
      </c>
      <c r="F155" s="55">
        <v>5851140</v>
      </c>
      <c r="G155" s="186">
        <v>9111149</v>
      </c>
      <c r="H155" s="29">
        <v>2645303</v>
      </c>
      <c r="I155" s="74"/>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row>
    <row r="156" spans="1:41" x14ac:dyDescent="0.25">
      <c r="A156" s="60" t="s">
        <v>355</v>
      </c>
      <c r="B156" s="84" t="s">
        <v>714</v>
      </c>
      <c r="C156" s="84" t="s">
        <v>354</v>
      </c>
      <c r="D156" s="55">
        <v>230980</v>
      </c>
      <c r="E156" s="55">
        <v>174569.40838325609</v>
      </c>
      <c r="F156" s="55">
        <v>297742</v>
      </c>
      <c r="G156" s="186">
        <v>119234</v>
      </c>
      <c r="H156" s="29">
        <v>144461</v>
      </c>
      <c r="I156" s="74"/>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row>
    <row r="157" spans="1:41" x14ac:dyDescent="0.25">
      <c r="A157" s="60" t="s">
        <v>355</v>
      </c>
      <c r="B157" s="84" t="s">
        <v>714</v>
      </c>
      <c r="C157" s="84" t="s">
        <v>357</v>
      </c>
      <c r="D157" s="55">
        <v>234961</v>
      </c>
      <c r="E157" s="55">
        <v>178543.32384665564</v>
      </c>
      <c r="F157" s="55">
        <v>307613</v>
      </c>
      <c r="G157" s="186">
        <v>120865</v>
      </c>
      <c r="H157" s="29">
        <v>178782</v>
      </c>
      <c r="I157" s="74"/>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row>
    <row r="158" spans="1:41" x14ac:dyDescent="0.25">
      <c r="A158" s="60" t="s">
        <v>355</v>
      </c>
      <c r="B158" s="84" t="s">
        <v>714</v>
      </c>
      <c r="C158" s="84" t="s">
        <v>359</v>
      </c>
      <c r="D158" s="55">
        <v>20026</v>
      </c>
      <c r="E158" s="55">
        <v>24697.859363549731</v>
      </c>
      <c r="F158" s="55">
        <v>24712</v>
      </c>
      <c r="G158" s="186">
        <v>12515</v>
      </c>
      <c r="H158" s="29">
        <v>24195.383395621335</v>
      </c>
      <c r="I158" s="74"/>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row>
    <row r="159" spans="1:41" x14ac:dyDescent="0.25">
      <c r="A159" s="60" t="s">
        <v>362</v>
      </c>
      <c r="B159" s="84" t="s">
        <v>715</v>
      </c>
      <c r="C159" s="84" t="s">
        <v>361</v>
      </c>
      <c r="D159" s="55" t="s">
        <v>7</v>
      </c>
      <c r="E159" s="55" t="s">
        <v>7</v>
      </c>
      <c r="F159" s="55">
        <v>26371.08</v>
      </c>
      <c r="G159" s="186">
        <v>5658713.5700000003</v>
      </c>
      <c r="H159" s="29">
        <v>1503056.07</v>
      </c>
      <c r="I159" s="74"/>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row>
    <row r="160" spans="1:41" x14ac:dyDescent="0.25">
      <c r="A160" s="60" t="s">
        <v>365</v>
      </c>
      <c r="B160" s="84" t="s">
        <v>427</v>
      </c>
      <c r="C160" s="84" t="s">
        <v>426</v>
      </c>
      <c r="D160" s="55">
        <v>10778</v>
      </c>
      <c r="E160" s="55">
        <v>10863.713736423964</v>
      </c>
      <c r="F160" s="55">
        <v>11674.81</v>
      </c>
      <c r="G160" s="186">
        <v>21975.088123992235</v>
      </c>
      <c r="H160" s="29">
        <v>13184.663087988542</v>
      </c>
      <c r="I160" s="74"/>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row>
    <row r="161" spans="1:41" x14ac:dyDescent="0.25">
      <c r="A161" s="60" t="s">
        <v>365</v>
      </c>
      <c r="B161" s="84" t="s">
        <v>398</v>
      </c>
      <c r="C161" s="84" t="s">
        <v>397</v>
      </c>
      <c r="D161" s="55">
        <v>3009653</v>
      </c>
      <c r="E161" s="55">
        <v>2145675.5120550911</v>
      </c>
      <c r="F161" s="55">
        <v>3595306.84</v>
      </c>
      <c r="G161" s="186">
        <v>5365782.0944398381</v>
      </c>
      <c r="H161" s="29">
        <v>1861626.8478334143</v>
      </c>
      <c r="I161" s="74"/>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row>
    <row r="162" spans="1:41" x14ac:dyDescent="0.25">
      <c r="A162" s="60" t="s">
        <v>365</v>
      </c>
      <c r="B162" s="84" t="s">
        <v>406</v>
      </c>
      <c r="C162" s="84" t="s">
        <v>405</v>
      </c>
      <c r="D162" s="55">
        <v>922275</v>
      </c>
      <c r="E162" s="55">
        <v>727957.62095265207</v>
      </c>
      <c r="F162" s="55">
        <v>641877.21</v>
      </c>
      <c r="G162" s="186">
        <v>801857.1845083806</v>
      </c>
      <c r="H162" s="29">
        <v>495714.04434294952</v>
      </c>
      <c r="I162" s="74"/>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row>
    <row r="163" spans="1:41" x14ac:dyDescent="0.25">
      <c r="A163" s="60" t="s">
        <v>365</v>
      </c>
      <c r="B163" s="84" t="s">
        <v>437</v>
      </c>
      <c r="C163" s="84" t="s">
        <v>436</v>
      </c>
      <c r="D163" s="55">
        <v>812925</v>
      </c>
      <c r="E163" s="55">
        <v>523636.59567540488</v>
      </c>
      <c r="F163" s="55">
        <v>884061.32</v>
      </c>
      <c r="G163" s="186">
        <v>1306443.684537001</v>
      </c>
      <c r="H163" s="29">
        <v>376681.72250944516</v>
      </c>
      <c r="I163" s="74"/>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row>
    <row r="164" spans="1:41" x14ac:dyDescent="0.25">
      <c r="A164" s="60" t="s">
        <v>365</v>
      </c>
      <c r="B164" s="84" t="s">
        <v>386</v>
      </c>
      <c r="C164" s="84" t="s">
        <v>385</v>
      </c>
      <c r="D164" s="55" t="s">
        <v>7</v>
      </c>
      <c r="E164" s="55" t="s">
        <v>7</v>
      </c>
      <c r="F164" s="55">
        <v>1915988.6</v>
      </c>
      <c r="G164" s="186">
        <v>3224288.9294020492</v>
      </c>
      <c r="H164" s="29">
        <v>977309.7487372593</v>
      </c>
      <c r="I164" s="74"/>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row>
    <row r="165" spans="1:41" x14ac:dyDescent="0.25">
      <c r="A165" s="60" t="s">
        <v>365</v>
      </c>
      <c r="B165" s="84" t="s">
        <v>392</v>
      </c>
      <c r="C165" s="84" t="s">
        <v>391</v>
      </c>
      <c r="D165" s="55">
        <v>139488</v>
      </c>
      <c r="E165" s="55">
        <v>89449.281054379651</v>
      </c>
      <c r="F165" s="55">
        <v>175778.19</v>
      </c>
      <c r="G165" s="186">
        <v>278698.62924132601</v>
      </c>
      <c r="H165" s="29">
        <v>115189.17842779803</v>
      </c>
      <c r="I165" s="74"/>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row>
    <row r="166" spans="1:41" x14ac:dyDescent="0.25">
      <c r="A166" s="60" t="s">
        <v>365</v>
      </c>
      <c r="B166" s="84" t="s">
        <v>435</v>
      </c>
      <c r="C166" s="84" t="s">
        <v>434</v>
      </c>
      <c r="D166" s="55">
        <v>238944</v>
      </c>
      <c r="E166" s="55">
        <v>159203.81914027175</v>
      </c>
      <c r="F166" s="55">
        <v>324864.5</v>
      </c>
      <c r="G166" s="186">
        <v>489269.70877037651</v>
      </c>
      <c r="H166" s="29">
        <v>206087.96985647691</v>
      </c>
      <c r="I166" s="74"/>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row>
    <row r="167" spans="1:41" x14ac:dyDescent="0.25">
      <c r="A167" s="60" t="s">
        <v>365</v>
      </c>
      <c r="B167" s="84" t="s">
        <v>368</v>
      </c>
      <c r="C167" s="84" t="s">
        <v>367</v>
      </c>
      <c r="D167" s="55" t="s">
        <v>7</v>
      </c>
      <c r="E167" s="55">
        <v>7664996.9334111679</v>
      </c>
      <c r="F167" s="55">
        <v>11944752.57</v>
      </c>
      <c r="G167" s="186">
        <v>17867314.268461958</v>
      </c>
      <c r="H167" s="29">
        <v>4393515.7768625729</v>
      </c>
      <c r="I167" s="74"/>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row>
    <row r="168" spans="1:41" x14ac:dyDescent="0.25">
      <c r="A168" s="60" t="s">
        <v>365</v>
      </c>
      <c r="B168" s="84" t="s">
        <v>366</v>
      </c>
      <c r="C168" s="84" t="s">
        <v>364</v>
      </c>
      <c r="D168" s="55">
        <v>2026397</v>
      </c>
      <c r="E168" s="55">
        <v>4348175.1424323758</v>
      </c>
      <c r="F168" s="55">
        <v>6501276.0199999996</v>
      </c>
      <c r="G168" s="186">
        <v>9520512.4176571164</v>
      </c>
      <c r="H168" s="29">
        <v>1719027.9486295674</v>
      </c>
      <c r="I168" s="74"/>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row>
    <row r="169" spans="1:41" x14ac:dyDescent="0.25">
      <c r="A169" s="60" t="s">
        <v>365</v>
      </c>
      <c r="B169" s="84" t="s">
        <v>416</v>
      </c>
      <c r="C169" s="84" t="s">
        <v>415</v>
      </c>
      <c r="D169" s="55">
        <v>3123525</v>
      </c>
      <c r="E169" s="55">
        <v>1945707.4811899501</v>
      </c>
      <c r="F169" s="55">
        <v>3518063.66</v>
      </c>
      <c r="G169" s="186">
        <v>5675511.2800872754</v>
      </c>
      <c r="H169" s="29">
        <v>1870687.1215216415</v>
      </c>
      <c r="I169" s="74"/>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row>
    <row r="170" spans="1:41" x14ac:dyDescent="0.25">
      <c r="A170" s="60" t="s">
        <v>365</v>
      </c>
      <c r="B170" s="84" t="s">
        <v>716</v>
      </c>
      <c r="C170" s="84" t="s">
        <v>389</v>
      </c>
      <c r="D170" s="55" t="s">
        <v>7</v>
      </c>
      <c r="E170" s="55" t="s">
        <v>7</v>
      </c>
      <c r="F170" s="55">
        <v>811.22750775063594</v>
      </c>
      <c r="G170" s="186">
        <v>495907.65050077654</v>
      </c>
      <c r="H170" s="29">
        <v>0</v>
      </c>
      <c r="I170" s="74"/>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row>
    <row r="171" spans="1:41" x14ac:dyDescent="0.25">
      <c r="A171" s="60" t="s">
        <v>365</v>
      </c>
      <c r="B171" s="84" t="s">
        <v>439</v>
      </c>
      <c r="C171" s="84" t="s">
        <v>438</v>
      </c>
      <c r="D171" s="55">
        <v>1588085</v>
      </c>
      <c r="E171" s="55">
        <v>1171947.4727097326</v>
      </c>
      <c r="F171" s="55">
        <v>1839329.97</v>
      </c>
      <c r="G171" s="186">
        <v>3015704.2457266445</v>
      </c>
      <c r="H171" s="29">
        <v>964209.31396981922</v>
      </c>
      <c r="I171" s="74"/>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row>
    <row r="172" spans="1:41" x14ac:dyDescent="0.25">
      <c r="A172" s="60" t="s">
        <v>365</v>
      </c>
      <c r="B172" s="84" t="s">
        <v>649</v>
      </c>
      <c r="C172" s="84" t="s">
        <v>373</v>
      </c>
      <c r="D172" s="85">
        <v>0</v>
      </c>
      <c r="E172" s="85">
        <v>0</v>
      </c>
      <c r="F172" s="85">
        <v>0</v>
      </c>
      <c r="G172" s="186">
        <v>359712.18070624291</v>
      </c>
      <c r="H172" s="29">
        <v>132980.69366710706</v>
      </c>
      <c r="I172" s="74"/>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row>
    <row r="173" spans="1:41" x14ac:dyDescent="0.25">
      <c r="A173" s="60" t="s">
        <v>365</v>
      </c>
      <c r="B173" s="84" t="s">
        <v>441</v>
      </c>
      <c r="C173" s="84" t="s">
        <v>440</v>
      </c>
      <c r="D173" s="55">
        <v>2205189</v>
      </c>
      <c r="E173" s="55">
        <v>1629962.7477680659</v>
      </c>
      <c r="F173" s="55">
        <v>2458004.61</v>
      </c>
      <c r="G173" s="186">
        <v>3809098.7189406436</v>
      </c>
      <c r="H173" s="29">
        <v>1254159.4156908258</v>
      </c>
      <c r="I173" s="74"/>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row>
    <row r="174" spans="1:41" x14ac:dyDescent="0.25">
      <c r="A174" s="60" t="s">
        <v>365</v>
      </c>
      <c r="B174" s="84" t="s">
        <v>404</v>
      </c>
      <c r="C174" s="84" t="s">
        <v>403</v>
      </c>
      <c r="D174" s="55">
        <v>679245</v>
      </c>
      <c r="E174" s="55">
        <v>463844.34842656128</v>
      </c>
      <c r="F174" s="55">
        <v>760155.53</v>
      </c>
      <c r="G174" s="186">
        <v>1348461.7007483037</v>
      </c>
      <c r="H174" s="29">
        <v>477536.28140402574</v>
      </c>
      <c r="I174" s="74"/>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row>
    <row r="175" spans="1:41" x14ac:dyDescent="0.25">
      <c r="A175" s="60" t="s">
        <v>365</v>
      </c>
      <c r="B175" s="84" t="s">
        <v>717</v>
      </c>
      <c r="C175" s="84" t="s">
        <v>381</v>
      </c>
      <c r="D175" s="55" t="s">
        <v>7</v>
      </c>
      <c r="E175" s="55" t="s">
        <v>7</v>
      </c>
      <c r="F175" s="55">
        <v>128527.47</v>
      </c>
      <c r="G175" s="186">
        <v>185351.70553901492</v>
      </c>
      <c r="H175" s="29">
        <v>42880.018800544727</v>
      </c>
      <c r="I175" s="74"/>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row>
    <row r="176" spans="1:41" x14ac:dyDescent="0.25">
      <c r="A176" s="60" t="s">
        <v>365</v>
      </c>
      <c r="B176" s="84" t="s">
        <v>433</v>
      </c>
      <c r="C176" s="84" t="s">
        <v>432</v>
      </c>
      <c r="D176" s="55">
        <v>4378981</v>
      </c>
      <c r="E176" s="55">
        <v>3436143.3253333122</v>
      </c>
      <c r="F176" s="55">
        <v>5627178.4400000004</v>
      </c>
      <c r="G176" s="186">
        <v>7989208.7253859937</v>
      </c>
      <c r="H176" s="29">
        <v>2954996.9233624693</v>
      </c>
      <c r="I176" s="74"/>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row>
    <row r="177" spans="1:41" x14ac:dyDescent="0.25">
      <c r="A177" s="60" t="s">
        <v>365</v>
      </c>
      <c r="B177" s="84" t="s">
        <v>445</v>
      </c>
      <c r="C177" s="84" t="s">
        <v>444</v>
      </c>
      <c r="D177" s="55">
        <v>267560</v>
      </c>
      <c r="E177" s="55">
        <v>216815.24576618854</v>
      </c>
      <c r="F177" s="55">
        <v>242792.12</v>
      </c>
      <c r="G177" s="186">
        <v>197201.96391378652</v>
      </c>
      <c r="H177" s="29">
        <v>38982.752899196639</v>
      </c>
      <c r="I177" s="74"/>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row>
    <row r="178" spans="1:41" x14ac:dyDescent="0.25">
      <c r="A178" s="60" t="s">
        <v>365</v>
      </c>
      <c r="B178" s="84" t="s">
        <v>443</v>
      </c>
      <c r="C178" s="84" t="s">
        <v>442</v>
      </c>
      <c r="D178" s="55">
        <v>202692</v>
      </c>
      <c r="E178" s="55">
        <v>159930.22732062088</v>
      </c>
      <c r="F178" s="55">
        <v>132192.41</v>
      </c>
      <c r="G178" s="186">
        <v>155020.8995616929</v>
      </c>
      <c r="H178" s="29">
        <v>86613.9114266939</v>
      </c>
      <c r="I178" s="74"/>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row>
    <row r="179" spans="1:41" x14ac:dyDescent="0.25">
      <c r="A179" s="60" t="s">
        <v>365</v>
      </c>
      <c r="B179" s="84" t="s">
        <v>370</v>
      </c>
      <c r="C179" s="84" t="s">
        <v>369</v>
      </c>
      <c r="D179" s="55" t="s">
        <v>7</v>
      </c>
      <c r="E179" s="55" t="s">
        <v>7</v>
      </c>
      <c r="F179" s="55" t="s">
        <v>7</v>
      </c>
      <c r="G179" s="186">
        <v>3014817.5860477341</v>
      </c>
      <c r="H179" s="29">
        <v>765956.36015375273</v>
      </c>
      <c r="I179" s="74"/>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row>
    <row r="180" spans="1:41" x14ac:dyDescent="0.25">
      <c r="A180" s="60" t="s">
        <v>365</v>
      </c>
      <c r="B180" s="84" t="s">
        <v>402</v>
      </c>
      <c r="C180" s="84" t="s">
        <v>401</v>
      </c>
      <c r="D180" s="55">
        <v>247603</v>
      </c>
      <c r="E180" s="55">
        <v>143942.36287931379</v>
      </c>
      <c r="F180" s="55">
        <v>448868.19</v>
      </c>
      <c r="G180" s="186">
        <v>801217.5823520422</v>
      </c>
      <c r="H180" s="29">
        <v>297909.54681306035</v>
      </c>
      <c r="I180" s="74"/>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row>
    <row r="181" spans="1:41" x14ac:dyDescent="0.25">
      <c r="A181" s="60" t="s">
        <v>365</v>
      </c>
      <c r="B181" s="84" t="s">
        <v>384</v>
      </c>
      <c r="C181" s="84" t="s">
        <v>383</v>
      </c>
      <c r="D181" s="55" t="s">
        <v>7</v>
      </c>
      <c r="E181" s="55" t="s">
        <v>7</v>
      </c>
      <c r="F181" s="55" t="s">
        <v>7</v>
      </c>
      <c r="G181" s="186">
        <v>355395.24062839942</v>
      </c>
      <c r="H181" s="29">
        <v>112403.34990687281</v>
      </c>
      <c r="I181" s="74"/>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row>
    <row r="182" spans="1:41" x14ac:dyDescent="0.25">
      <c r="A182" s="60" t="s">
        <v>365</v>
      </c>
      <c r="B182" s="84" t="s">
        <v>412</v>
      </c>
      <c r="C182" s="84" t="s">
        <v>411</v>
      </c>
      <c r="D182" s="55">
        <v>353957</v>
      </c>
      <c r="E182" s="55">
        <v>176523.7728536193</v>
      </c>
      <c r="F182" s="55">
        <v>280019.12</v>
      </c>
      <c r="G182" s="186">
        <v>428510.01688897115</v>
      </c>
      <c r="H182" s="29">
        <v>158335.97728433961</v>
      </c>
      <c r="I182" s="74"/>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row>
    <row r="183" spans="1:41" x14ac:dyDescent="0.25">
      <c r="A183" s="60" t="s">
        <v>365</v>
      </c>
      <c r="B183" s="84" t="s">
        <v>414</v>
      </c>
      <c r="C183" s="84" t="s">
        <v>413</v>
      </c>
      <c r="D183" s="55">
        <v>1317259</v>
      </c>
      <c r="E183" s="55">
        <v>898424.68073561986</v>
      </c>
      <c r="F183" s="55">
        <v>1480589.21</v>
      </c>
      <c r="G183" s="186">
        <v>2093401.2513632067</v>
      </c>
      <c r="H183" s="29">
        <v>751267.66987133259</v>
      </c>
      <c r="I183" s="74"/>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row>
    <row r="184" spans="1:41" x14ac:dyDescent="0.25">
      <c r="A184" s="60" t="s">
        <v>365</v>
      </c>
      <c r="B184" s="84" t="s">
        <v>394</v>
      </c>
      <c r="C184" s="84" t="s">
        <v>393</v>
      </c>
      <c r="D184" s="55">
        <v>44536</v>
      </c>
      <c r="E184" s="55">
        <v>33764.0165079996</v>
      </c>
      <c r="F184" s="55">
        <v>53576.23</v>
      </c>
      <c r="G184" s="186">
        <v>66627.596545359105</v>
      </c>
      <c r="H184" s="29">
        <v>49403.624808207795</v>
      </c>
      <c r="I184" s="74"/>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row>
    <row r="185" spans="1:41" x14ac:dyDescent="0.25">
      <c r="A185" s="60" t="s">
        <v>365</v>
      </c>
      <c r="B185" s="84" t="s">
        <v>447</v>
      </c>
      <c r="C185" s="84" t="s">
        <v>446</v>
      </c>
      <c r="D185" s="55">
        <v>2225742.1993021476</v>
      </c>
      <c r="E185" s="55">
        <v>1418158.0797132074</v>
      </c>
      <c r="F185" s="55">
        <v>2801574.76</v>
      </c>
      <c r="G185" s="186">
        <v>3810130.6338978885</v>
      </c>
      <c r="H185" s="29">
        <v>1340919.8788889199</v>
      </c>
      <c r="I185" s="74"/>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row>
    <row r="186" spans="1:41" x14ac:dyDescent="0.25">
      <c r="A186" s="60" t="s">
        <v>365</v>
      </c>
      <c r="B186" s="84" t="s">
        <v>378</v>
      </c>
      <c r="C186" s="84" t="s">
        <v>377</v>
      </c>
      <c r="D186" s="55" t="s">
        <v>7</v>
      </c>
      <c r="E186" s="55" t="s">
        <v>7</v>
      </c>
      <c r="F186" s="85">
        <v>0</v>
      </c>
      <c r="G186" s="186">
        <v>87403.59790245835</v>
      </c>
      <c r="H186" s="29">
        <v>604065.61852586898</v>
      </c>
      <c r="I186" s="74"/>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row>
    <row r="187" spans="1:41" x14ac:dyDescent="0.25">
      <c r="A187" s="60" t="s">
        <v>365</v>
      </c>
      <c r="B187" s="84" t="s">
        <v>425</v>
      </c>
      <c r="C187" s="84" t="s">
        <v>424</v>
      </c>
      <c r="D187" s="55">
        <v>54206</v>
      </c>
      <c r="E187" s="55">
        <v>31162.904326100885</v>
      </c>
      <c r="F187" s="55">
        <v>62793.85</v>
      </c>
      <c r="G187" s="186">
        <v>109580.49842521013</v>
      </c>
      <c r="H187" s="29">
        <v>44061.012430725605</v>
      </c>
      <c r="I187" s="74"/>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row>
    <row r="188" spans="1:41" x14ac:dyDescent="0.25">
      <c r="A188" s="60" t="s">
        <v>365</v>
      </c>
      <c r="B188" s="84" t="s">
        <v>420</v>
      </c>
      <c r="C188" s="84" t="s">
        <v>419</v>
      </c>
      <c r="D188" s="55">
        <v>1332261</v>
      </c>
      <c r="E188" s="55">
        <v>810501.75733547693</v>
      </c>
      <c r="F188" s="55">
        <v>1360935.78</v>
      </c>
      <c r="G188" s="186">
        <v>2274242.6657588752</v>
      </c>
      <c r="H188" s="29">
        <v>648813.28750805708</v>
      </c>
      <c r="I188" s="74"/>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row>
    <row r="189" spans="1:41" x14ac:dyDescent="0.25">
      <c r="A189" s="60" t="s">
        <v>365</v>
      </c>
      <c r="B189" s="84" t="s">
        <v>376</v>
      </c>
      <c r="C189" s="84" t="s">
        <v>375</v>
      </c>
      <c r="D189" s="55" t="s">
        <v>7</v>
      </c>
      <c r="E189" s="85">
        <v>0</v>
      </c>
      <c r="F189" s="85">
        <v>0</v>
      </c>
      <c r="G189" s="186">
        <v>504954.3904093632</v>
      </c>
      <c r="H189" s="29">
        <v>133128.23896636339</v>
      </c>
      <c r="I189" s="74"/>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row>
    <row r="190" spans="1:41" x14ac:dyDescent="0.25">
      <c r="A190" s="60" t="s">
        <v>365</v>
      </c>
      <c r="B190" s="84" t="s">
        <v>400</v>
      </c>
      <c r="C190" s="84" t="s">
        <v>399</v>
      </c>
      <c r="D190" s="55">
        <v>1019177</v>
      </c>
      <c r="E190" s="55">
        <v>569567.8089162684</v>
      </c>
      <c r="F190" s="55">
        <v>1167456.73</v>
      </c>
      <c r="G190" s="186">
        <v>2119119.903746475</v>
      </c>
      <c r="H190" s="29">
        <v>758946.3993972328</v>
      </c>
      <c r="I190" s="74"/>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row>
    <row r="191" spans="1:41" x14ac:dyDescent="0.25">
      <c r="A191" s="60" t="s">
        <v>365</v>
      </c>
      <c r="B191" s="84" t="s">
        <v>410</v>
      </c>
      <c r="C191" s="84" t="s">
        <v>409</v>
      </c>
      <c r="D191" s="55">
        <v>352450</v>
      </c>
      <c r="E191" s="55">
        <v>200863.74443288922</v>
      </c>
      <c r="F191" s="55">
        <v>409339.08</v>
      </c>
      <c r="G191" s="186">
        <v>687077.90291563561</v>
      </c>
      <c r="H191" s="29">
        <v>257358.58203812479</v>
      </c>
      <c r="I191" s="74"/>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row>
    <row r="192" spans="1:41" x14ac:dyDescent="0.25">
      <c r="A192" s="60" t="s">
        <v>365</v>
      </c>
      <c r="B192" s="84" t="s">
        <v>429</v>
      </c>
      <c r="C192" s="84" t="s">
        <v>428</v>
      </c>
      <c r="D192" s="55">
        <v>174799</v>
      </c>
      <c r="E192" s="55">
        <v>115034.06628117006</v>
      </c>
      <c r="F192" s="55">
        <v>221058.56</v>
      </c>
      <c r="G192" s="186">
        <v>340976.27961398452</v>
      </c>
      <c r="H192" s="29">
        <v>124294.88814469607</v>
      </c>
      <c r="I192" s="74"/>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row>
    <row r="193" spans="1:41" x14ac:dyDescent="0.25">
      <c r="A193" s="60" t="s">
        <v>365</v>
      </c>
      <c r="B193" s="84" t="s">
        <v>418</v>
      </c>
      <c r="C193" s="84" t="s">
        <v>417</v>
      </c>
      <c r="D193" s="55">
        <v>1842342</v>
      </c>
      <c r="E193" s="55">
        <v>1267138.3105727884</v>
      </c>
      <c r="F193" s="55">
        <v>2258273.2200000002</v>
      </c>
      <c r="G193" s="186">
        <v>3660637.2693436029</v>
      </c>
      <c r="H193" s="29">
        <v>1387885.1571545426</v>
      </c>
      <c r="I193" s="74"/>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row>
    <row r="194" spans="1:41" x14ac:dyDescent="0.25">
      <c r="A194" s="60" t="s">
        <v>365</v>
      </c>
      <c r="B194" s="84" t="s">
        <v>372</v>
      </c>
      <c r="C194" s="84" t="s">
        <v>371</v>
      </c>
      <c r="D194" s="85">
        <v>0</v>
      </c>
      <c r="E194" s="84" t="s">
        <v>7</v>
      </c>
      <c r="F194" s="85">
        <v>0</v>
      </c>
      <c r="G194" s="186">
        <v>2061930.9674944724</v>
      </c>
      <c r="H194" s="29">
        <v>604807.72074632137</v>
      </c>
      <c r="I194" s="74"/>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row>
    <row r="195" spans="1:41" x14ac:dyDescent="0.25">
      <c r="A195" s="60" t="s">
        <v>365</v>
      </c>
      <c r="B195" s="84" t="s">
        <v>408</v>
      </c>
      <c r="C195" s="84" t="s">
        <v>407</v>
      </c>
      <c r="D195" s="55">
        <v>223210</v>
      </c>
      <c r="E195" s="55">
        <v>134692.17844912372</v>
      </c>
      <c r="F195" s="55">
        <v>290817.94</v>
      </c>
      <c r="G195" s="186">
        <v>437445.65808610024</v>
      </c>
      <c r="H195" s="29">
        <v>175472.07059577733</v>
      </c>
      <c r="I195" s="74"/>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row>
    <row r="196" spans="1:41" x14ac:dyDescent="0.25">
      <c r="A196" s="60" t="s">
        <v>365</v>
      </c>
      <c r="B196" s="84" t="s">
        <v>380</v>
      </c>
      <c r="C196" s="84" t="s">
        <v>379</v>
      </c>
      <c r="D196" s="55" t="s">
        <v>7</v>
      </c>
      <c r="E196" s="55">
        <v>442826.47610810056</v>
      </c>
      <c r="F196" s="55">
        <v>1894397.12</v>
      </c>
      <c r="G196" s="186">
        <v>3122610.0295549855</v>
      </c>
      <c r="H196" s="29">
        <v>886018.05369868362</v>
      </c>
      <c r="I196" s="74"/>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row>
    <row r="197" spans="1:41" x14ac:dyDescent="0.25">
      <c r="A197" s="60" t="s">
        <v>365</v>
      </c>
      <c r="B197" s="84" t="s">
        <v>396</v>
      </c>
      <c r="C197" s="84" t="s">
        <v>395</v>
      </c>
      <c r="D197" s="55">
        <v>102674</v>
      </c>
      <c r="E197" s="55">
        <v>68151.851654016093</v>
      </c>
      <c r="F197" s="55">
        <v>134862.67000000001</v>
      </c>
      <c r="G197" s="186">
        <v>209503.24621908847</v>
      </c>
      <c r="H197" s="29">
        <v>87973.903152647952</v>
      </c>
      <c r="I197" s="74"/>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row>
    <row r="198" spans="1:41" x14ac:dyDescent="0.25">
      <c r="A198" s="60" t="s">
        <v>365</v>
      </c>
      <c r="B198" s="84" t="s">
        <v>422</v>
      </c>
      <c r="C198" s="84" t="s">
        <v>421</v>
      </c>
      <c r="D198" s="55">
        <v>345509</v>
      </c>
      <c r="E198" s="55">
        <v>194365.5403185554</v>
      </c>
      <c r="F198" s="55">
        <v>369042.93</v>
      </c>
      <c r="G198" s="186">
        <v>594910.76159358211</v>
      </c>
      <c r="H198" s="29">
        <v>219565.82167015178</v>
      </c>
      <c r="I198" s="74"/>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row>
    <row r="199" spans="1:41" x14ac:dyDescent="0.25">
      <c r="A199" s="60" t="s">
        <v>365</v>
      </c>
      <c r="B199" s="84" t="s">
        <v>422</v>
      </c>
      <c r="C199" s="84" t="s">
        <v>423</v>
      </c>
      <c r="D199" s="55">
        <v>1192423</v>
      </c>
      <c r="E199" s="55">
        <v>814266.20011794288</v>
      </c>
      <c r="F199" s="55">
        <v>1322902.1100000001</v>
      </c>
      <c r="G199" s="186">
        <v>2213469.5228190497</v>
      </c>
      <c r="H199" s="29">
        <v>701648.81682779081</v>
      </c>
      <c r="I199" s="74"/>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row>
    <row r="200" spans="1:41" x14ac:dyDescent="0.25">
      <c r="A200" s="60" t="s">
        <v>365</v>
      </c>
      <c r="B200" s="84" t="s">
        <v>388</v>
      </c>
      <c r="C200" s="84" t="s">
        <v>387</v>
      </c>
      <c r="D200" s="55" t="s">
        <v>7</v>
      </c>
      <c r="E200" s="55" t="s">
        <v>7</v>
      </c>
      <c r="F200" s="55">
        <v>49877.26</v>
      </c>
      <c r="G200" s="186">
        <v>292044.00578505982</v>
      </c>
      <c r="H200" s="29">
        <v>65141.418865026033</v>
      </c>
      <c r="I200" s="74"/>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row>
    <row r="201" spans="1:41" x14ac:dyDescent="0.25">
      <c r="A201" s="60" t="s">
        <v>365</v>
      </c>
      <c r="B201" s="84" t="s">
        <v>431</v>
      </c>
      <c r="C201" s="84" t="s">
        <v>430</v>
      </c>
      <c r="D201" s="55">
        <v>275658</v>
      </c>
      <c r="E201" s="55">
        <v>190933.61567535714</v>
      </c>
      <c r="F201" s="55">
        <v>330604.79999999999</v>
      </c>
      <c r="G201" s="186">
        <v>549302.92164092616</v>
      </c>
      <c r="H201" s="29">
        <v>205791.32213520131</v>
      </c>
      <c r="I201" s="74"/>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row>
    <row r="202" spans="1:41" x14ac:dyDescent="0.25">
      <c r="A202" s="60" t="s">
        <v>982</v>
      </c>
      <c r="B202" s="84" t="s">
        <v>983</v>
      </c>
      <c r="C202" s="84" t="s">
        <v>770</v>
      </c>
      <c r="D202" s="55" t="s">
        <v>7</v>
      </c>
      <c r="E202" s="55" t="s">
        <v>7</v>
      </c>
      <c r="F202" s="55" t="s">
        <v>7</v>
      </c>
      <c r="G202" s="55" t="s">
        <v>7</v>
      </c>
      <c r="H202" s="29">
        <v>521388.58</v>
      </c>
      <c r="I202" s="74"/>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row>
    <row r="203" spans="1:41" x14ac:dyDescent="0.25">
      <c r="A203" s="60" t="s">
        <v>606</v>
      </c>
      <c r="B203" s="84" t="s">
        <v>643</v>
      </c>
      <c r="C203" s="84" t="s">
        <v>21</v>
      </c>
      <c r="D203" s="55">
        <v>88130.75</v>
      </c>
      <c r="E203" s="55">
        <v>56426.61</v>
      </c>
      <c r="F203" s="55">
        <v>109820.51</v>
      </c>
      <c r="G203" s="186">
        <v>190099.5</v>
      </c>
      <c r="H203" s="29">
        <v>52183.121599115002</v>
      </c>
      <c r="I203" s="74"/>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row>
    <row r="204" spans="1:41" x14ac:dyDescent="0.25">
      <c r="A204" s="60" t="s">
        <v>593</v>
      </c>
      <c r="B204" s="84" t="s">
        <v>718</v>
      </c>
      <c r="C204" s="84" t="s">
        <v>112</v>
      </c>
      <c r="D204" s="55">
        <v>2632774.9700000002</v>
      </c>
      <c r="E204" s="55">
        <v>1975783.4890217604</v>
      </c>
      <c r="F204" s="55">
        <v>3286359.5350000001</v>
      </c>
      <c r="G204" s="186">
        <v>5065212.45</v>
      </c>
      <c r="H204" s="29">
        <v>1955140.6254056166</v>
      </c>
      <c r="I204" s="74"/>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row>
    <row r="205" spans="1:41" x14ac:dyDescent="0.25">
      <c r="A205" s="60" t="s">
        <v>606</v>
      </c>
      <c r="B205" s="84" t="s">
        <v>231</v>
      </c>
      <c r="C205" s="84" t="s">
        <v>230</v>
      </c>
      <c r="D205" s="55" t="s">
        <v>7</v>
      </c>
      <c r="E205" s="55">
        <v>0</v>
      </c>
      <c r="F205" s="55">
        <v>0</v>
      </c>
      <c r="G205" s="186">
        <v>20433.580000000002</v>
      </c>
      <c r="H205" s="29">
        <v>4011.9003353522394</v>
      </c>
      <c r="I205" s="74"/>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row>
    <row r="206" spans="1:41" x14ac:dyDescent="0.25">
      <c r="A206" s="60" t="s">
        <v>606</v>
      </c>
      <c r="B206" s="84" t="s">
        <v>608</v>
      </c>
      <c r="C206" s="84" t="s">
        <v>228</v>
      </c>
      <c r="D206" s="55" t="s">
        <v>7</v>
      </c>
      <c r="E206" s="55">
        <v>2767</v>
      </c>
      <c r="F206" s="55">
        <v>4621</v>
      </c>
      <c r="G206" s="186">
        <v>0</v>
      </c>
      <c r="H206" s="29">
        <v>1450.9922473897618</v>
      </c>
      <c r="I206" s="74"/>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row>
    <row r="207" spans="1:41" x14ac:dyDescent="0.25">
      <c r="A207" s="60" t="s">
        <v>606</v>
      </c>
      <c r="B207" s="84" t="s">
        <v>227</v>
      </c>
      <c r="C207" s="84" t="s">
        <v>225</v>
      </c>
      <c r="D207" s="55" t="s">
        <v>7</v>
      </c>
      <c r="E207" s="55">
        <v>0</v>
      </c>
      <c r="F207" s="55">
        <v>0</v>
      </c>
      <c r="G207" s="186">
        <v>30155.94</v>
      </c>
      <c r="H207" s="29">
        <v>6287.6511600599288</v>
      </c>
      <c r="I207" s="74"/>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row>
    <row r="208" spans="1:41" x14ac:dyDescent="0.25">
      <c r="A208" s="60" t="s">
        <v>593</v>
      </c>
      <c r="B208" s="84" t="s">
        <v>775</v>
      </c>
      <c r="C208" s="84" t="s">
        <v>774</v>
      </c>
      <c r="D208" s="55" t="s">
        <v>7</v>
      </c>
      <c r="E208" s="55" t="s">
        <v>7</v>
      </c>
      <c r="F208" s="55" t="s">
        <v>7</v>
      </c>
      <c r="G208" s="186">
        <v>1873489.88</v>
      </c>
      <c r="H208" s="29">
        <v>689501.79319634475</v>
      </c>
      <c r="I208" s="74"/>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row>
    <row r="209" spans="1:41" x14ac:dyDescent="0.25">
      <c r="A209" s="60" t="s">
        <v>452</v>
      </c>
      <c r="B209" s="84" t="s">
        <v>455</v>
      </c>
      <c r="C209" s="84" t="s">
        <v>454</v>
      </c>
      <c r="D209" s="55">
        <v>76.790000000000006</v>
      </c>
      <c r="E209" s="55">
        <v>204.477598</v>
      </c>
      <c r="F209" s="55">
        <v>0</v>
      </c>
      <c r="G209" s="186">
        <v>1401.47</v>
      </c>
      <c r="H209" s="29">
        <v>0</v>
      </c>
      <c r="I209" s="74"/>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row>
    <row r="210" spans="1:41" x14ac:dyDescent="0.25">
      <c r="A210" s="60" t="s">
        <v>452</v>
      </c>
      <c r="B210" s="84" t="s">
        <v>457</v>
      </c>
      <c r="C210" s="84" t="s">
        <v>456</v>
      </c>
      <c r="D210" s="55">
        <v>8140.59</v>
      </c>
      <c r="E210" s="55">
        <v>1992.7022259999997</v>
      </c>
      <c r="F210" s="55">
        <v>6813.54</v>
      </c>
      <c r="G210" s="186">
        <v>4339.34</v>
      </c>
      <c r="H210" s="29">
        <v>0</v>
      </c>
      <c r="I210" s="74"/>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row>
    <row r="211" spans="1:41" x14ac:dyDescent="0.25">
      <c r="A211" s="60" t="s">
        <v>452</v>
      </c>
      <c r="B211" s="84" t="s">
        <v>459</v>
      </c>
      <c r="C211" s="84" t="s">
        <v>458</v>
      </c>
      <c r="D211" s="55">
        <v>100.82</v>
      </c>
      <c r="E211" s="55">
        <v>23.882975999999999</v>
      </c>
      <c r="F211" s="55">
        <v>158.19</v>
      </c>
      <c r="G211" s="186">
        <v>43.38</v>
      </c>
      <c r="H211" s="29">
        <v>0</v>
      </c>
      <c r="I211" s="74"/>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row>
    <row r="212" spans="1:41" x14ac:dyDescent="0.25">
      <c r="A212" s="60" t="s">
        <v>452</v>
      </c>
      <c r="B212" s="84" t="s">
        <v>453</v>
      </c>
      <c r="C212" s="84" t="s">
        <v>451</v>
      </c>
      <c r="D212" s="55">
        <v>1204.45</v>
      </c>
      <c r="E212" s="55">
        <v>1202.0072359999999</v>
      </c>
      <c r="F212" s="55">
        <v>1593.79</v>
      </c>
      <c r="G212" s="186">
        <v>2688.17</v>
      </c>
      <c r="H212" s="29">
        <v>0</v>
      </c>
      <c r="I212" s="74"/>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row>
    <row r="213" spans="1:41" x14ac:dyDescent="0.25">
      <c r="A213" s="60" t="s">
        <v>452</v>
      </c>
      <c r="B213" s="84" t="s">
        <v>985</v>
      </c>
      <c r="C213" s="84" t="s">
        <v>984</v>
      </c>
      <c r="D213" s="55" t="s">
        <v>7</v>
      </c>
      <c r="E213" s="55" t="s">
        <v>7</v>
      </c>
      <c r="F213" s="55" t="s">
        <v>7</v>
      </c>
      <c r="G213" s="55" t="s">
        <v>7</v>
      </c>
      <c r="H213" s="29">
        <v>0</v>
      </c>
      <c r="I213" s="74"/>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row>
    <row r="214" spans="1:41" x14ac:dyDescent="0.25">
      <c r="A214" s="60" t="s">
        <v>461</v>
      </c>
      <c r="B214" s="84" t="s">
        <v>462</v>
      </c>
      <c r="C214" s="84" t="s">
        <v>460</v>
      </c>
      <c r="D214" s="55" t="s">
        <v>7</v>
      </c>
      <c r="E214" s="55" t="s">
        <v>7</v>
      </c>
      <c r="F214" s="55">
        <v>2975788.12</v>
      </c>
      <c r="G214" s="186">
        <v>8241057.6299999999</v>
      </c>
      <c r="H214" s="29">
        <v>2136633.64</v>
      </c>
      <c r="I214" s="74"/>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row>
    <row r="215" spans="1:41" x14ac:dyDescent="0.25">
      <c r="A215" s="60" t="s">
        <v>463</v>
      </c>
      <c r="B215" s="84" t="s">
        <v>508</v>
      </c>
      <c r="C215" s="84" t="s">
        <v>507</v>
      </c>
      <c r="D215" s="55">
        <v>1350159.95</v>
      </c>
      <c r="E215" s="55">
        <v>923131.30138992355</v>
      </c>
      <c r="F215" s="55">
        <v>1380110.07</v>
      </c>
      <c r="G215" s="186">
        <v>1924727.95</v>
      </c>
      <c r="H215" s="29">
        <v>478562.16000000003</v>
      </c>
      <c r="I215" s="74"/>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row>
    <row r="216" spans="1:41" x14ac:dyDescent="0.25">
      <c r="A216" s="60" t="s">
        <v>463</v>
      </c>
      <c r="B216" s="84" t="s">
        <v>556</v>
      </c>
      <c r="C216" s="84" t="s">
        <v>555</v>
      </c>
      <c r="D216" s="55">
        <v>14162.58</v>
      </c>
      <c r="E216" s="55">
        <v>7294.457828229999</v>
      </c>
      <c r="F216" s="55">
        <v>16028.61</v>
      </c>
      <c r="G216" s="186">
        <v>24393.37</v>
      </c>
      <c r="H216" s="29">
        <v>14993.46</v>
      </c>
      <c r="I216" s="74"/>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row>
    <row r="217" spans="1:41" x14ac:dyDescent="0.25">
      <c r="A217" s="60" t="s">
        <v>463</v>
      </c>
      <c r="B217" s="84" t="s">
        <v>552</v>
      </c>
      <c r="C217" s="84" t="s">
        <v>551</v>
      </c>
      <c r="D217" s="55">
        <v>43262.6</v>
      </c>
      <c r="E217" s="55">
        <v>13757.213968749995</v>
      </c>
      <c r="F217" s="55">
        <v>19893.439999999999</v>
      </c>
      <c r="G217" s="186">
        <v>1986.27</v>
      </c>
      <c r="H217" s="29">
        <v>4818.84</v>
      </c>
      <c r="I217" s="74"/>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row>
    <row r="218" spans="1:41" x14ac:dyDescent="0.25">
      <c r="A218" s="60" t="s">
        <v>463</v>
      </c>
      <c r="B218" s="84" t="s">
        <v>550</v>
      </c>
      <c r="C218" s="84" t="s">
        <v>549</v>
      </c>
      <c r="D218" s="55">
        <v>233261.32</v>
      </c>
      <c r="E218" s="55">
        <v>147455.15358292995</v>
      </c>
      <c r="F218" s="55">
        <v>268502.71000000002</v>
      </c>
      <c r="G218" s="186">
        <v>457593.84</v>
      </c>
      <c r="H218" s="29">
        <v>144850.59</v>
      </c>
      <c r="I218" s="74"/>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row>
    <row r="219" spans="1:41" x14ac:dyDescent="0.25">
      <c r="A219" s="60" t="s">
        <v>463</v>
      </c>
      <c r="B219" s="84" t="s">
        <v>484</v>
      </c>
      <c r="C219" s="84" t="s">
        <v>475</v>
      </c>
      <c r="D219" s="55">
        <v>1020816.1</v>
      </c>
      <c r="E219" s="55">
        <v>764697.44978373079</v>
      </c>
      <c r="F219" s="55">
        <v>1339576.98</v>
      </c>
      <c r="G219" s="186">
        <v>1983146.01</v>
      </c>
      <c r="H219" s="29">
        <v>636359.39</v>
      </c>
      <c r="I219" s="74"/>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row>
    <row r="220" spans="1:41" x14ac:dyDescent="0.25">
      <c r="A220" s="60" t="s">
        <v>463</v>
      </c>
      <c r="B220" s="84" t="s">
        <v>484</v>
      </c>
      <c r="C220" s="84" t="s">
        <v>483</v>
      </c>
      <c r="D220" s="55">
        <v>174507.08</v>
      </c>
      <c r="E220" s="55">
        <v>280168.39973326545</v>
      </c>
      <c r="F220" s="55">
        <v>469988.86290000001</v>
      </c>
      <c r="G220" s="186">
        <v>673924.79</v>
      </c>
      <c r="H220" s="29">
        <v>251416.39</v>
      </c>
      <c r="I220" s="74"/>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row>
    <row r="221" spans="1:41" x14ac:dyDescent="0.25">
      <c r="A221" s="60" t="s">
        <v>463</v>
      </c>
      <c r="B221" s="84" t="s">
        <v>719</v>
      </c>
      <c r="C221" s="84" t="s">
        <v>499</v>
      </c>
      <c r="D221" s="55">
        <v>1736532.12</v>
      </c>
      <c r="E221" s="55">
        <v>1269786.9230176974</v>
      </c>
      <c r="F221" s="55">
        <v>2359566.62</v>
      </c>
      <c r="G221" s="186">
        <v>3532982.74</v>
      </c>
      <c r="H221" s="29">
        <v>1174442.58</v>
      </c>
      <c r="I221" s="74"/>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row>
    <row r="222" spans="1:41" x14ac:dyDescent="0.25">
      <c r="A222" s="60" t="s">
        <v>463</v>
      </c>
      <c r="B222" s="84" t="s">
        <v>723</v>
      </c>
      <c r="C222" s="84" t="s">
        <v>465</v>
      </c>
      <c r="D222" s="55">
        <v>647372.88</v>
      </c>
      <c r="E222" s="55">
        <v>450849.58292953682</v>
      </c>
      <c r="F222" s="55">
        <v>785668.65890000004</v>
      </c>
      <c r="G222" s="186">
        <v>1251597.48</v>
      </c>
      <c r="H222" s="29">
        <v>444421.76</v>
      </c>
      <c r="I222" s="74"/>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row>
    <row r="223" spans="1:41" x14ac:dyDescent="0.25">
      <c r="A223" s="60" t="s">
        <v>463</v>
      </c>
      <c r="B223" s="84" t="s">
        <v>723</v>
      </c>
      <c r="C223" s="84" t="s">
        <v>557</v>
      </c>
      <c r="D223" s="55">
        <v>1016252.71</v>
      </c>
      <c r="E223" s="55">
        <v>697509.98025299318</v>
      </c>
      <c r="F223" s="55">
        <v>1182082.1499999999</v>
      </c>
      <c r="G223" s="186">
        <v>1895615.93</v>
      </c>
      <c r="H223" s="29">
        <v>699129.47</v>
      </c>
      <c r="I223" s="74"/>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row>
    <row r="224" spans="1:41" x14ac:dyDescent="0.25">
      <c r="A224" s="60" t="s">
        <v>463</v>
      </c>
      <c r="B224" s="84" t="s">
        <v>532</v>
      </c>
      <c r="C224" s="84" t="s">
        <v>531</v>
      </c>
      <c r="D224" s="55">
        <v>248335.37</v>
      </c>
      <c r="E224" s="55">
        <v>158791.91457369996</v>
      </c>
      <c r="F224" s="55">
        <v>294549.65000000002</v>
      </c>
      <c r="G224" s="186">
        <v>494205.7</v>
      </c>
      <c r="H224" s="29">
        <v>152513.21</v>
      </c>
      <c r="I224" s="74"/>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row>
    <row r="225" spans="1:41" x14ac:dyDescent="0.25">
      <c r="A225" s="60" t="s">
        <v>463</v>
      </c>
      <c r="B225" s="84" t="s">
        <v>488</v>
      </c>
      <c r="C225" s="84" t="s">
        <v>487</v>
      </c>
      <c r="D225" s="55">
        <v>1848399.55</v>
      </c>
      <c r="E225" s="55">
        <v>1227206.9134554733</v>
      </c>
      <c r="F225" s="55">
        <v>1824868.24</v>
      </c>
      <c r="G225" s="186">
        <v>3417569.82</v>
      </c>
      <c r="H225" s="29">
        <v>1016725.5</v>
      </c>
      <c r="I225" s="74"/>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row>
    <row r="226" spans="1:41" x14ac:dyDescent="0.25">
      <c r="A226" s="60" t="s">
        <v>463</v>
      </c>
      <c r="B226" s="84" t="s">
        <v>540</v>
      </c>
      <c r="C226" s="84" t="s">
        <v>539</v>
      </c>
      <c r="D226" s="55">
        <v>431638.42</v>
      </c>
      <c r="E226" s="55">
        <v>213000.57000000007</v>
      </c>
      <c r="F226" s="55">
        <v>398323.75</v>
      </c>
      <c r="G226" s="186">
        <v>790589.08</v>
      </c>
      <c r="H226" s="29">
        <v>220362.86</v>
      </c>
      <c r="I226" s="74"/>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row>
    <row r="227" spans="1:41" x14ac:dyDescent="0.25">
      <c r="A227" s="60" t="s">
        <v>463</v>
      </c>
      <c r="B227" s="84" t="s">
        <v>530</v>
      </c>
      <c r="C227" s="84" t="s">
        <v>529</v>
      </c>
      <c r="D227" s="55">
        <v>386636.08</v>
      </c>
      <c r="E227" s="55">
        <v>222119.90999999997</v>
      </c>
      <c r="F227" s="55">
        <v>358341.52</v>
      </c>
      <c r="G227" s="186">
        <v>686718.46</v>
      </c>
      <c r="H227" s="29">
        <v>201202.6</v>
      </c>
      <c r="I227" s="74"/>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row>
    <row r="228" spans="1:41" x14ac:dyDescent="0.25">
      <c r="A228" s="60" t="s">
        <v>463</v>
      </c>
      <c r="B228" s="84" t="s">
        <v>502</v>
      </c>
      <c r="C228" s="84" t="s">
        <v>501</v>
      </c>
      <c r="D228" s="55">
        <v>1123030.92</v>
      </c>
      <c r="E228" s="55">
        <v>832627.02273504296</v>
      </c>
      <c r="F228" s="55">
        <v>1299985.1499999999</v>
      </c>
      <c r="G228" s="186">
        <v>1473882.27</v>
      </c>
      <c r="H228" s="29">
        <v>581452.63</v>
      </c>
      <c r="I228" s="74"/>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row>
    <row r="229" spans="1:41" x14ac:dyDescent="0.25">
      <c r="A229" s="60" t="s">
        <v>463</v>
      </c>
      <c r="B229" s="84" t="s">
        <v>546</v>
      </c>
      <c r="C229" s="84" t="s">
        <v>545</v>
      </c>
      <c r="D229" s="55">
        <v>296398.36</v>
      </c>
      <c r="E229" s="55">
        <v>169356.76701770996</v>
      </c>
      <c r="F229" s="55">
        <v>343659.69</v>
      </c>
      <c r="G229" s="186">
        <v>607632.06000000006</v>
      </c>
      <c r="H229" s="29">
        <v>180740.12</v>
      </c>
      <c r="I229" s="74"/>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row>
    <row r="230" spans="1:41" x14ac:dyDescent="0.25">
      <c r="A230" s="60" t="s">
        <v>463</v>
      </c>
      <c r="B230" s="84" t="s">
        <v>496</v>
      </c>
      <c r="C230" s="84" t="s">
        <v>495</v>
      </c>
      <c r="D230" s="55">
        <v>334735.03000000003</v>
      </c>
      <c r="E230" s="55">
        <v>182727.98</v>
      </c>
      <c r="F230" s="55">
        <v>344398.12</v>
      </c>
      <c r="G230" s="186">
        <v>601821.63</v>
      </c>
      <c r="H230" s="29">
        <v>181690.97</v>
      </c>
      <c r="I230" s="74"/>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row>
    <row r="231" spans="1:41" x14ac:dyDescent="0.25">
      <c r="A231" s="60" t="s">
        <v>463</v>
      </c>
      <c r="B231" s="84" t="s">
        <v>472</v>
      </c>
      <c r="C231" s="84" t="s">
        <v>471</v>
      </c>
      <c r="D231" s="55">
        <v>403119.87</v>
      </c>
      <c r="E231" s="55">
        <v>123255.09543216489</v>
      </c>
      <c r="F231" s="55">
        <v>365509.79220000003</v>
      </c>
      <c r="G231" s="186">
        <v>690699.61</v>
      </c>
      <c r="H231" s="29">
        <v>0</v>
      </c>
      <c r="I231" s="74"/>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row>
    <row r="232" spans="1:41" x14ac:dyDescent="0.25">
      <c r="A232" s="60" t="s">
        <v>463</v>
      </c>
      <c r="B232" s="84" t="s">
        <v>528</v>
      </c>
      <c r="C232" s="84" t="s">
        <v>527</v>
      </c>
      <c r="D232" s="55">
        <v>144206.82</v>
      </c>
      <c r="E232" s="55">
        <v>94154.198229859976</v>
      </c>
      <c r="F232" s="55">
        <v>154764.85</v>
      </c>
      <c r="G232" s="186">
        <v>313440.84000000003</v>
      </c>
      <c r="H232" s="29">
        <v>83441.72</v>
      </c>
      <c r="I232" s="74"/>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row>
    <row r="233" spans="1:41" x14ac:dyDescent="0.25">
      <c r="A233" s="60" t="s">
        <v>463</v>
      </c>
      <c r="B233" s="84" t="s">
        <v>522</v>
      </c>
      <c r="C233" s="84" t="s">
        <v>521</v>
      </c>
      <c r="D233" s="55">
        <v>2591290.79</v>
      </c>
      <c r="E233" s="55">
        <v>1465739.6177779997</v>
      </c>
      <c r="F233" s="55">
        <v>3577696.1</v>
      </c>
      <c r="G233" s="186">
        <v>5746179.96</v>
      </c>
      <c r="H233" s="29">
        <v>1984238.17</v>
      </c>
      <c r="I233" s="74"/>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row>
    <row r="234" spans="1:41" x14ac:dyDescent="0.25">
      <c r="A234" s="60" t="s">
        <v>463</v>
      </c>
      <c r="B234" s="84" t="s">
        <v>720</v>
      </c>
      <c r="C234" s="84" t="s">
        <v>519</v>
      </c>
      <c r="D234" s="55">
        <v>1711858.9</v>
      </c>
      <c r="E234" s="55">
        <v>1198029.4414493423</v>
      </c>
      <c r="F234" s="55">
        <v>2039300.35</v>
      </c>
      <c r="G234" s="186">
        <v>3371307.84</v>
      </c>
      <c r="H234" s="29">
        <v>1063300.6099999999</v>
      </c>
      <c r="I234" s="74"/>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row>
    <row r="235" spans="1:41" x14ac:dyDescent="0.25">
      <c r="A235" s="60" t="s">
        <v>463</v>
      </c>
      <c r="B235" s="84" t="s">
        <v>516</v>
      </c>
      <c r="C235" s="84" t="s">
        <v>515</v>
      </c>
      <c r="D235" s="55">
        <v>520105.18</v>
      </c>
      <c r="E235" s="55">
        <v>231196.43</v>
      </c>
      <c r="F235" s="55">
        <v>486794.72</v>
      </c>
      <c r="G235" s="186">
        <v>861365.65</v>
      </c>
      <c r="H235" s="29">
        <v>263951.32</v>
      </c>
      <c r="I235" s="74"/>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row>
    <row r="236" spans="1:41" x14ac:dyDescent="0.25">
      <c r="A236" s="60" t="s">
        <v>463</v>
      </c>
      <c r="B236" s="84" t="s">
        <v>536</v>
      </c>
      <c r="C236" s="84" t="s">
        <v>535</v>
      </c>
      <c r="D236" s="55">
        <v>93383.360000000001</v>
      </c>
      <c r="E236" s="55">
        <v>52211.430863280002</v>
      </c>
      <c r="F236" s="55">
        <v>112140.16</v>
      </c>
      <c r="G236" s="186">
        <v>189120.58</v>
      </c>
      <c r="H236" s="29">
        <v>61946.979999999996</v>
      </c>
      <c r="I236" s="74"/>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row>
    <row r="237" spans="1:41" x14ac:dyDescent="0.25">
      <c r="A237" s="60" t="s">
        <v>463</v>
      </c>
      <c r="B237" s="84" t="s">
        <v>480</v>
      </c>
      <c r="C237" s="84" t="s">
        <v>479</v>
      </c>
      <c r="D237" s="55" t="s">
        <v>7</v>
      </c>
      <c r="E237" s="55">
        <v>59499.259918077245</v>
      </c>
      <c r="F237" s="55">
        <v>260276.58129999999</v>
      </c>
      <c r="G237" s="186">
        <v>439747.09</v>
      </c>
      <c r="H237" s="29">
        <v>0</v>
      </c>
      <c r="I237" s="74"/>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row>
    <row r="238" spans="1:41" x14ac:dyDescent="0.25">
      <c r="A238" s="60" t="s">
        <v>463</v>
      </c>
      <c r="B238" s="84" t="s">
        <v>514</v>
      </c>
      <c r="C238" s="84" t="s">
        <v>513</v>
      </c>
      <c r="D238" s="55">
        <v>146958.96</v>
      </c>
      <c r="E238" s="55">
        <v>95271.020520029982</v>
      </c>
      <c r="F238" s="55">
        <v>171480.71</v>
      </c>
      <c r="G238" s="186">
        <v>283841.32</v>
      </c>
      <c r="H238" s="29">
        <v>83730.44</v>
      </c>
      <c r="I238" s="74"/>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row>
    <row r="239" spans="1:41" x14ac:dyDescent="0.25">
      <c r="A239" s="60" t="s">
        <v>463</v>
      </c>
      <c r="B239" s="84" t="s">
        <v>498</v>
      </c>
      <c r="C239" s="84" t="s">
        <v>497</v>
      </c>
      <c r="D239" s="55">
        <v>211941.39</v>
      </c>
      <c r="E239" s="55">
        <v>140294.82100107998</v>
      </c>
      <c r="F239" s="55">
        <v>233436.97</v>
      </c>
      <c r="G239" s="186">
        <v>388214.99</v>
      </c>
      <c r="H239" s="29">
        <v>138369.79999999999</v>
      </c>
      <c r="I239" s="74"/>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row>
    <row r="240" spans="1:41" x14ac:dyDescent="0.25">
      <c r="A240" s="60" t="s">
        <v>463</v>
      </c>
      <c r="B240" s="84" t="s">
        <v>510</v>
      </c>
      <c r="C240" s="84" t="s">
        <v>509</v>
      </c>
      <c r="D240" s="55">
        <v>318730.37</v>
      </c>
      <c r="E240" s="55">
        <v>196809.32</v>
      </c>
      <c r="F240" s="55">
        <v>311018.65000000002</v>
      </c>
      <c r="G240" s="186">
        <v>549786.97</v>
      </c>
      <c r="H240" s="29">
        <v>147810.04999999999</v>
      </c>
      <c r="I240" s="74"/>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row>
    <row r="241" spans="1:40" x14ac:dyDescent="0.25">
      <c r="A241" s="60" t="s">
        <v>463</v>
      </c>
      <c r="B241" s="84" t="s">
        <v>504</v>
      </c>
      <c r="C241" s="84" t="s">
        <v>503</v>
      </c>
      <c r="D241" s="55">
        <v>101128.33</v>
      </c>
      <c r="E241" s="55">
        <v>56391.372975289996</v>
      </c>
      <c r="F241" s="55">
        <v>117878.21</v>
      </c>
      <c r="G241" s="186">
        <v>191995.21</v>
      </c>
      <c r="H241" s="29">
        <v>53336.76</v>
      </c>
      <c r="I241" s="74"/>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row>
    <row r="242" spans="1:40" x14ac:dyDescent="0.25">
      <c r="A242" s="60" t="s">
        <v>463</v>
      </c>
      <c r="B242" s="84" t="s">
        <v>490</v>
      </c>
      <c r="C242" s="84" t="s">
        <v>489</v>
      </c>
      <c r="D242" s="55">
        <v>917807.34</v>
      </c>
      <c r="E242" s="55">
        <v>670295.33939721622</v>
      </c>
      <c r="F242" s="55">
        <v>889530.05</v>
      </c>
      <c r="G242" s="186">
        <v>1676543.26</v>
      </c>
      <c r="H242" s="29">
        <v>479260.64999999997</v>
      </c>
      <c r="I242" s="74"/>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row>
    <row r="243" spans="1:40" x14ac:dyDescent="0.25">
      <c r="A243" s="60" t="s">
        <v>463</v>
      </c>
      <c r="B243" s="84" t="s">
        <v>512</v>
      </c>
      <c r="C243" s="84" t="s">
        <v>511</v>
      </c>
      <c r="D243" s="55">
        <v>138035.6</v>
      </c>
      <c r="E243" s="55">
        <v>82891.46630694998</v>
      </c>
      <c r="F243" s="55">
        <v>152978.13</v>
      </c>
      <c r="G243" s="186">
        <v>254874.11</v>
      </c>
      <c r="H243" s="29">
        <v>72728.399999999994</v>
      </c>
      <c r="I243" s="74"/>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row>
    <row r="244" spans="1:40" x14ac:dyDescent="0.25">
      <c r="A244" s="60" t="s">
        <v>463</v>
      </c>
      <c r="B244" s="84" t="s">
        <v>506</v>
      </c>
      <c r="C244" s="84" t="s">
        <v>505</v>
      </c>
      <c r="D244" s="55">
        <v>395501.06</v>
      </c>
      <c r="E244" s="55">
        <v>226009.3</v>
      </c>
      <c r="F244" s="55">
        <v>358082.28</v>
      </c>
      <c r="G244" s="186">
        <v>636759.79</v>
      </c>
      <c r="H244" s="29">
        <v>174603.55</v>
      </c>
      <c r="I244" s="74"/>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row>
    <row r="245" spans="1:40" x14ac:dyDescent="0.25">
      <c r="A245" s="60" t="s">
        <v>463</v>
      </c>
      <c r="B245" s="84" t="s">
        <v>494</v>
      </c>
      <c r="C245" s="84" t="s">
        <v>493</v>
      </c>
      <c r="D245" s="55">
        <v>2355163.35</v>
      </c>
      <c r="E245" s="55">
        <v>1548387.5175004054</v>
      </c>
      <c r="F245" s="55">
        <v>2999429.09</v>
      </c>
      <c r="G245" s="186">
        <v>4789514.91</v>
      </c>
      <c r="H245" s="29">
        <v>1428430.23</v>
      </c>
      <c r="I245" s="74"/>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row>
    <row r="246" spans="1:40" x14ac:dyDescent="0.25">
      <c r="A246" s="60" t="s">
        <v>463</v>
      </c>
      <c r="B246" s="84" t="s">
        <v>538</v>
      </c>
      <c r="C246" s="84" t="s">
        <v>537</v>
      </c>
      <c r="D246" s="55">
        <v>42904.57</v>
      </c>
      <c r="E246" s="55">
        <v>27014.004329569991</v>
      </c>
      <c r="F246" s="55">
        <v>56022.33</v>
      </c>
      <c r="G246" s="186">
        <v>94326.48</v>
      </c>
      <c r="H246" s="29">
        <v>29363.670000000002</v>
      </c>
      <c r="I246" s="74"/>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row>
    <row r="247" spans="1:40" x14ac:dyDescent="0.25">
      <c r="A247" s="60" t="s">
        <v>463</v>
      </c>
      <c r="B247" s="84" t="s">
        <v>524</v>
      </c>
      <c r="C247" s="84" t="s">
        <v>523</v>
      </c>
      <c r="D247" s="55">
        <v>2620838.6800000002</v>
      </c>
      <c r="E247" s="55">
        <v>1510080.4529236767</v>
      </c>
      <c r="F247" s="55">
        <v>3311256.83</v>
      </c>
      <c r="G247" s="186">
        <v>4551015.49</v>
      </c>
      <c r="H247" s="29">
        <v>1454923.54</v>
      </c>
      <c r="I247" s="74"/>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row>
    <row r="248" spans="1:40" x14ac:dyDescent="0.25">
      <c r="A248" s="60" t="s">
        <v>463</v>
      </c>
      <c r="B248" s="84" t="s">
        <v>470</v>
      </c>
      <c r="C248" s="84" t="s">
        <v>469</v>
      </c>
      <c r="D248" s="55">
        <v>321117.93</v>
      </c>
      <c r="E248" s="55">
        <v>132965.64494501412</v>
      </c>
      <c r="F248" s="55">
        <v>348590.15379999997</v>
      </c>
      <c r="G248" s="186">
        <v>605074.51</v>
      </c>
      <c r="H248" s="29">
        <v>25203.49</v>
      </c>
      <c r="I248" s="74"/>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row>
    <row r="249" spans="1:40" x14ac:dyDescent="0.25">
      <c r="A249" s="60" t="s">
        <v>463</v>
      </c>
      <c r="B249" s="84" t="s">
        <v>721</v>
      </c>
      <c r="C249" s="84" t="s">
        <v>485</v>
      </c>
      <c r="D249" s="55">
        <v>245002.73</v>
      </c>
      <c r="E249" s="55">
        <v>562368.90386973403</v>
      </c>
      <c r="F249" s="55">
        <v>994681.52</v>
      </c>
      <c r="G249" s="186">
        <v>1585394.04</v>
      </c>
      <c r="H249" s="29">
        <v>432974.03</v>
      </c>
      <c r="I249" s="74"/>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row>
    <row r="250" spans="1:40" x14ac:dyDescent="0.25">
      <c r="A250" s="60" t="s">
        <v>463</v>
      </c>
      <c r="B250" s="84" t="s">
        <v>722</v>
      </c>
      <c r="C250" s="84" t="s">
        <v>543</v>
      </c>
      <c r="D250" s="55">
        <v>383209.4</v>
      </c>
      <c r="E250" s="55">
        <v>879602.63784753217</v>
      </c>
      <c r="F250" s="55">
        <v>1555783.94</v>
      </c>
      <c r="G250" s="186">
        <v>2491333.48</v>
      </c>
      <c r="H250" s="29">
        <v>680387.78</v>
      </c>
      <c r="I250" s="74"/>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row>
    <row r="251" spans="1:40" x14ac:dyDescent="0.25">
      <c r="A251" s="60" t="s">
        <v>463</v>
      </c>
      <c r="B251" s="84" t="s">
        <v>534</v>
      </c>
      <c r="C251" s="84" t="s">
        <v>533</v>
      </c>
      <c r="D251" s="55">
        <v>149290.03</v>
      </c>
      <c r="E251" s="55">
        <v>92573.366214739988</v>
      </c>
      <c r="F251" s="55">
        <v>178844.12</v>
      </c>
      <c r="G251" s="186">
        <v>296022.64</v>
      </c>
      <c r="H251" s="29">
        <v>81150.880000000005</v>
      </c>
      <c r="I251" s="74"/>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row>
    <row r="252" spans="1:40" x14ac:dyDescent="0.25">
      <c r="A252" s="60" t="s">
        <v>463</v>
      </c>
      <c r="B252" s="84" t="s">
        <v>518</v>
      </c>
      <c r="C252" s="84" t="s">
        <v>517</v>
      </c>
      <c r="D252" s="55">
        <v>277299.90999999997</v>
      </c>
      <c r="E252" s="55">
        <v>161534.19159366994</v>
      </c>
      <c r="F252" s="55">
        <v>294424.36</v>
      </c>
      <c r="G252" s="186">
        <v>537556.41</v>
      </c>
      <c r="H252" s="29">
        <v>143807.32</v>
      </c>
      <c r="I252" s="74"/>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row>
    <row r="253" spans="1:40" x14ac:dyDescent="0.25">
      <c r="A253" s="60" t="s">
        <v>463</v>
      </c>
      <c r="B253" s="84" t="s">
        <v>492</v>
      </c>
      <c r="C253" s="84" t="s">
        <v>491</v>
      </c>
      <c r="D253" s="55">
        <v>869803.59</v>
      </c>
      <c r="E253" s="55">
        <v>521698.40349606646</v>
      </c>
      <c r="F253" s="55">
        <v>1034041.26</v>
      </c>
      <c r="G253" s="186">
        <v>1664159.59</v>
      </c>
      <c r="H253" s="29">
        <v>432211.27</v>
      </c>
      <c r="I253" s="74"/>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row>
    <row r="254" spans="1:40" x14ac:dyDescent="0.25">
      <c r="A254" s="60" t="s">
        <v>463</v>
      </c>
      <c r="B254" s="84" t="s">
        <v>482</v>
      </c>
      <c r="C254" s="84" t="s">
        <v>481</v>
      </c>
      <c r="D254" s="55" t="s">
        <v>7</v>
      </c>
      <c r="E254" s="55">
        <v>391769.31330524682</v>
      </c>
      <c r="F254" s="55">
        <v>981052.59539999999</v>
      </c>
      <c r="G254" s="186">
        <v>1611425.95</v>
      </c>
      <c r="H254" s="29">
        <v>516128.84</v>
      </c>
      <c r="I254" s="74"/>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row>
    <row r="255" spans="1:40" x14ac:dyDescent="0.25">
      <c r="A255" s="60" t="s">
        <v>463</v>
      </c>
      <c r="B255" s="84" t="s">
        <v>548</v>
      </c>
      <c r="C255" s="84" t="s">
        <v>547</v>
      </c>
      <c r="D255" s="55">
        <v>240197.95</v>
      </c>
      <c r="E255" s="55">
        <v>197532.63999999998</v>
      </c>
      <c r="F255" s="55">
        <v>352997.93</v>
      </c>
      <c r="G255" s="186">
        <v>623053.85</v>
      </c>
      <c r="H255" s="29">
        <v>152057.79</v>
      </c>
      <c r="I255" s="74"/>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row>
    <row r="256" spans="1:40" x14ac:dyDescent="0.25">
      <c r="A256" s="60" t="s">
        <v>463</v>
      </c>
      <c r="B256" s="84" t="s">
        <v>542</v>
      </c>
      <c r="C256" s="84" t="s">
        <v>541</v>
      </c>
      <c r="D256" s="55">
        <v>105996.53</v>
      </c>
      <c r="E256" s="55">
        <v>67082.88349024998</v>
      </c>
      <c r="F256" s="55">
        <v>139245.17000000001</v>
      </c>
      <c r="G256" s="186">
        <v>228298.81</v>
      </c>
      <c r="H256" s="29">
        <v>63665.35</v>
      </c>
      <c r="I256" s="74"/>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row>
    <row r="257" spans="1:40" x14ac:dyDescent="0.25">
      <c r="A257" s="60" t="s">
        <v>463</v>
      </c>
      <c r="B257" s="84" t="s">
        <v>526</v>
      </c>
      <c r="C257" s="84" t="s">
        <v>525</v>
      </c>
      <c r="D257" s="55">
        <v>215636.32</v>
      </c>
      <c r="E257" s="55">
        <v>124904.44927076995</v>
      </c>
      <c r="F257" s="55">
        <v>281352.15999999997</v>
      </c>
      <c r="G257" s="186">
        <v>489740.34</v>
      </c>
      <c r="H257" s="29">
        <v>133880.9</v>
      </c>
      <c r="I257" s="74"/>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row>
    <row r="258" spans="1:40" x14ac:dyDescent="0.25">
      <c r="A258" s="60" t="s">
        <v>463</v>
      </c>
      <c r="B258" s="84" t="s">
        <v>468</v>
      </c>
      <c r="C258" s="84" t="s">
        <v>467</v>
      </c>
      <c r="D258" s="55">
        <v>1307327</v>
      </c>
      <c r="E258" s="55">
        <v>904833.88563871477</v>
      </c>
      <c r="F258" s="55">
        <v>1522246.1359999999</v>
      </c>
      <c r="G258" s="186">
        <v>2326255.7400000002</v>
      </c>
      <c r="H258" s="29">
        <v>785932.6</v>
      </c>
      <c r="I258" s="74"/>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row>
    <row r="259" spans="1:40" x14ac:dyDescent="0.25">
      <c r="A259" s="60" t="s">
        <v>463</v>
      </c>
      <c r="B259" s="84" t="s">
        <v>554</v>
      </c>
      <c r="C259" s="84" t="s">
        <v>553</v>
      </c>
      <c r="D259" s="55">
        <v>388194.49</v>
      </c>
      <c r="E259" s="55">
        <v>203285.08999999997</v>
      </c>
      <c r="F259" s="55">
        <v>336496.77</v>
      </c>
      <c r="G259" s="186">
        <v>609218.75</v>
      </c>
      <c r="H259" s="29">
        <v>175359.62</v>
      </c>
      <c r="I259" s="74"/>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row>
    <row r="260" spans="1:40" x14ac:dyDescent="0.25">
      <c r="A260" s="60" t="s">
        <v>463</v>
      </c>
      <c r="B260" s="84" t="s">
        <v>724</v>
      </c>
      <c r="C260" s="84" t="s">
        <v>473</v>
      </c>
      <c r="D260" s="55">
        <v>3256202.58</v>
      </c>
      <c r="E260" s="55">
        <v>3344396.8606203175</v>
      </c>
      <c r="F260" s="55">
        <v>6928536.6299999999</v>
      </c>
      <c r="G260" s="186">
        <v>10605267.439999999</v>
      </c>
      <c r="H260" s="29">
        <v>2743294.39</v>
      </c>
      <c r="I260" s="74"/>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row>
    <row r="261" spans="1:40" x14ac:dyDescent="0.25">
      <c r="A261" s="60" t="s">
        <v>463</v>
      </c>
      <c r="B261" s="84" t="s">
        <v>724</v>
      </c>
      <c r="C261" s="84" t="s">
        <v>477</v>
      </c>
      <c r="D261" s="55">
        <v>173133.69</v>
      </c>
      <c r="E261" s="55">
        <v>200024.10233937064</v>
      </c>
      <c r="F261" s="55">
        <v>334765.12589999998</v>
      </c>
      <c r="G261" s="186">
        <v>523086.51</v>
      </c>
      <c r="H261" s="29">
        <v>129233.1</v>
      </c>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row>
    <row r="262" spans="1:40" ht="15.75" thickBot="1" x14ac:dyDescent="0.3">
      <c r="A262" s="61" t="s">
        <v>560</v>
      </c>
      <c r="B262" s="90" t="s">
        <v>725</v>
      </c>
      <c r="C262" s="90" t="s">
        <v>559</v>
      </c>
      <c r="D262" s="58" t="s">
        <v>7</v>
      </c>
      <c r="E262" s="58">
        <v>0</v>
      </c>
      <c r="F262" s="58">
        <v>2750847.13</v>
      </c>
      <c r="G262" s="187">
        <v>5244316.0199999996</v>
      </c>
      <c r="H262" s="54">
        <v>1261859.9099999999</v>
      </c>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row>
    <row r="263" spans="1:40" x14ac:dyDescent="0.25">
      <c r="A263" s="42"/>
      <c r="B263" s="42"/>
      <c r="C263" s="42"/>
      <c r="D263" s="64"/>
      <c r="E263" s="74"/>
      <c r="F263" s="26"/>
      <c r="G263" s="42"/>
      <c r="H263" s="74"/>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row>
    <row r="264" spans="1:40" x14ac:dyDescent="0.25">
      <c r="A264" s="42"/>
      <c r="B264" s="42"/>
      <c r="C264" s="42"/>
      <c r="D264" s="64"/>
      <c r="E264" s="74"/>
      <c r="F264" s="26"/>
      <c r="G264" s="42"/>
      <c r="H264" s="74"/>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row>
    <row r="265" spans="1:40" x14ac:dyDescent="0.25">
      <c r="A265" s="42"/>
      <c r="B265" s="42"/>
      <c r="C265" s="42"/>
      <c r="D265" s="72"/>
      <c r="E265" s="74"/>
      <c r="F265" s="26"/>
      <c r="G265" s="64"/>
      <c r="H265" s="64"/>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row>
    <row r="266" spans="1:40" x14ac:dyDescent="0.25">
      <c r="A266" s="42"/>
      <c r="B266" s="65"/>
      <c r="C266" s="42"/>
      <c r="D266" s="72"/>
      <c r="E266" s="74"/>
      <c r="F266" s="26"/>
      <c r="G266" s="42"/>
      <c r="H266" s="74"/>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row>
    <row r="267" spans="1:40" x14ac:dyDescent="0.25">
      <c r="A267" s="42"/>
      <c r="B267" s="42"/>
      <c r="C267" s="42"/>
      <c r="D267" s="72"/>
      <c r="E267" s="74"/>
      <c r="F267" s="26"/>
      <c r="G267" s="64"/>
      <c r="H267" s="64"/>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row>
    <row r="268" spans="1:40" x14ac:dyDescent="0.25">
      <c r="A268" s="42"/>
      <c r="B268" s="42"/>
      <c r="C268" s="42"/>
      <c r="D268" s="72"/>
      <c r="E268" s="74"/>
      <c r="F268" s="26"/>
      <c r="G268" s="42"/>
      <c r="H268" s="74"/>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row>
    <row r="269" spans="1:40" x14ac:dyDescent="0.25">
      <c r="A269" s="42"/>
      <c r="B269" s="42"/>
      <c r="C269" s="42"/>
      <c r="D269" s="72"/>
      <c r="E269" s="74"/>
      <c r="F269" s="26"/>
      <c r="G269" s="74"/>
      <c r="H269" s="74"/>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row>
    <row r="270" spans="1:40" x14ac:dyDescent="0.25">
      <c r="A270" s="42"/>
      <c r="B270" s="42"/>
      <c r="C270" s="42"/>
      <c r="D270" s="72"/>
      <c r="E270" s="74"/>
      <c r="F270" s="26"/>
      <c r="G270" s="64"/>
      <c r="H270" s="64"/>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row>
    <row r="271" spans="1:40" x14ac:dyDescent="0.25">
      <c r="A271" s="42"/>
      <c r="B271" s="66"/>
      <c r="C271" s="42"/>
      <c r="D271" s="72"/>
      <c r="E271" s="74"/>
      <c r="F271" s="26"/>
      <c r="G271" s="64"/>
      <c r="H271" s="64"/>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row>
    <row r="272" spans="1:40" x14ac:dyDescent="0.25">
      <c r="A272" s="42"/>
      <c r="B272" s="42"/>
      <c r="C272" s="42"/>
      <c r="D272" s="72"/>
      <c r="E272" s="74"/>
      <c r="F272" s="26"/>
      <c r="G272" s="64"/>
      <c r="H272" s="64"/>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row>
    <row r="273" spans="1:40" x14ac:dyDescent="0.25">
      <c r="A273" s="42"/>
      <c r="B273" s="42"/>
      <c r="C273" s="42"/>
      <c r="D273" s="72"/>
      <c r="E273" s="74"/>
      <c r="F273" s="26"/>
      <c r="G273" s="64"/>
      <c r="H273" s="64"/>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row>
    <row r="274" spans="1:40" x14ac:dyDescent="0.25">
      <c r="A274" s="42"/>
      <c r="B274" s="42"/>
      <c r="C274" s="42"/>
      <c r="D274" s="72"/>
      <c r="E274" s="74"/>
      <c r="F274" s="26"/>
      <c r="G274" s="74"/>
      <c r="H274" s="74"/>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row>
    <row r="275" spans="1:40" x14ac:dyDescent="0.25">
      <c r="A275" s="42"/>
      <c r="B275" s="42"/>
      <c r="C275" s="42"/>
      <c r="D275" s="72"/>
      <c r="E275" s="74"/>
      <c r="F275" s="26"/>
      <c r="G275" s="42"/>
      <c r="H275" s="74"/>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row>
    <row r="276" spans="1:40" x14ac:dyDescent="0.25">
      <c r="A276" s="42"/>
      <c r="B276" s="42"/>
      <c r="C276" s="42"/>
      <c r="D276" s="72"/>
      <c r="E276" s="74"/>
      <c r="F276" s="26"/>
      <c r="G276" s="42"/>
      <c r="H276" s="74"/>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row>
    <row r="277" spans="1:40" x14ac:dyDescent="0.25">
      <c r="A277" s="42"/>
      <c r="B277" s="42"/>
      <c r="C277" s="42"/>
      <c r="D277" s="72"/>
      <c r="E277" s="74"/>
      <c r="F277" s="26"/>
      <c r="G277" s="42"/>
      <c r="H277" s="74"/>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row>
    <row r="278" spans="1:40" x14ac:dyDescent="0.25">
      <c r="A278" s="42"/>
      <c r="B278" s="42"/>
      <c r="C278" s="42"/>
      <c r="D278" s="72"/>
      <c r="E278" s="74"/>
      <c r="F278" s="26"/>
      <c r="G278" s="42"/>
      <c r="H278" s="74"/>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row>
    <row r="279" spans="1:40" x14ac:dyDescent="0.25">
      <c r="A279" s="42"/>
      <c r="B279" s="42"/>
      <c r="C279" s="42"/>
      <c r="D279" s="72"/>
      <c r="E279" s="74"/>
      <c r="F279" s="26"/>
      <c r="G279" s="42"/>
      <c r="H279" s="74"/>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row>
    <row r="280" spans="1:40" x14ac:dyDescent="0.25">
      <c r="A280" s="42"/>
      <c r="B280" s="42"/>
      <c r="C280" s="42"/>
      <c r="D280" s="72"/>
      <c r="E280" s="74"/>
      <c r="F280" s="26"/>
      <c r="G280" s="42"/>
      <c r="H280" s="74"/>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row>
    <row r="281" spans="1:40" x14ac:dyDescent="0.25">
      <c r="A281" s="42"/>
      <c r="B281" s="42"/>
      <c r="C281" s="42"/>
      <c r="D281" s="72"/>
      <c r="E281" s="74"/>
      <c r="F281" s="26"/>
      <c r="G281" s="42"/>
      <c r="H281" s="74"/>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row>
    <row r="282" spans="1:40" x14ac:dyDescent="0.25">
      <c r="A282" s="42"/>
      <c r="B282" s="42"/>
      <c r="C282" s="42"/>
      <c r="D282" s="72"/>
      <c r="E282" s="74"/>
      <c r="F282" s="26"/>
      <c r="G282" s="42"/>
      <c r="H282" s="74"/>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row>
    <row r="283" spans="1:40" x14ac:dyDescent="0.25">
      <c r="A283" s="42"/>
      <c r="B283" s="42"/>
      <c r="C283" s="42"/>
      <c r="D283" s="72"/>
      <c r="E283" s="74"/>
      <c r="F283" s="26"/>
      <c r="G283" s="42"/>
      <c r="H283" s="74"/>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row>
    <row r="284" spans="1:40" x14ac:dyDescent="0.25">
      <c r="A284" s="42"/>
      <c r="B284" s="42"/>
      <c r="C284" s="42"/>
      <c r="D284" s="72"/>
      <c r="E284" s="74"/>
      <c r="F284" s="26"/>
      <c r="G284" s="42"/>
      <c r="H284" s="74"/>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row>
    <row r="285" spans="1:40" x14ac:dyDescent="0.25">
      <c r="A285" s="42"/>
      <c r="B285" s="42"/>
      <c r="C285" s="42"/>
      <c r="D285" s="72"/>
      <c r="E285" s="74"/>
      <c r="F285" s="26"/>
      <c r="G285" s="42"/>
      <c r="H285" s="74"/>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row>
    <row r="286" spans="1:40" x14ac:dyDescent="0.25">
      <c r="A286" s="42"/>
      <c r="B286" s="42"/>
      <c r="C286" s="42"/>
      <c r="D286" s="72"/>
      <c r="E286" s="74"/>
      <c r="F286" s="26"/>
      <c r="G286" s="42"/>
      <c r="H286" s="74"/>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row>
    <row r="287" spans="1:40" x14ac:dyDescent="0.25">
      <c r="A287" s="42"/>
      <c r="B287" s="42"/>
      <c r="C287" s="42"/>
      <c r="D287" s="72"/>
      <c r="E287" s="74"/>
      <c r="F287" s="26"/>
      <c r="G287" s="42"/>
      <c r="H287" s="74"/>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row>
    <row r="288" spans="1:40" x14ac:dyDescent="0.25">
      <c r="A288" s="42"/>
      <c r="B288" s="42"/>
      <c r="C288" s="42"/>
      <c r="D288" s="72"/>
      <c r="E288" s="74"/>
      <c r="F288" s="26"/>
      <c r="G288" s="42"/>
      <c r="H288" s="74"/>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row>
    <row r="289" spans="1:40" x14ac:dyDescent="0.25">
      <c r="A289" s="42"/>
      <c r="B289" s="42"/>
      <c r="C289" s="42"/>
      <c r="D289" s="72"/>
      <c r="E289" s="74"/>
      <c r="F289" s="26"/>
      <c r="G289" s="42"/>
      <c r="H289" s="74"/>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row>
    <row r="290" spans="1:40" x14ac:dyDescent="0.25">
      <c r="A290" s="42"/>
      <c r="B290" s="42"/>
      <c r="C290" s="42"/>
      <c r="D290" s="72"/>
      <c r="E290" s="74"/>
      <c r="F290" s="26"/>
      <c r="G290" s="42"/>
      <c r="H290" s="74"/>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row>
    <row r="291" spans="1:40" x14ac:dyDescent="0.25">
      <c r="A291" s="42"/>
      <c r="B291" s="42"/>
      <c r="C291" s="42"/>
      <c r="D291" s="72"/>
      <c r="E291" s="74"/>
      <c r="F291" s="26"/>
      <c r="G291" s="42"/>
      <c r="H291" s="74"/>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row>
    <row r="292" spans="1:40" x14ac:dyDescent="0.25">
      <c r="A292" s="42"/>
      <c r="B292" s="42"/>
      <c r="C292" s="42"/>
      <c r="D292" s="72"/>
      <c r="E292" s="74"/>
      <c r="F292" s="26"/>
      <c r="G292" s="42"/>
      <c r="H292" s="74"/>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row>
    <row r="293" spans="1:40" x14ac:dyDescent="0.25">
      <c r="A293" s="42"/>
      <c r="B293" s="42"/>
      <c r="C293" s="42"/>
      <c r="D293" s="72"/>
      <c r="E293" s="74"/>
      <c r="F293" s="26"/>
      <c r="G293" s="42"/>
      <c r="H293" s="74"/>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row>
    <row r="294" spans="1:40" x14ac:dyDescent="0.25">
      <c r="A294" s="42"/>
      <c r="B294" s="42"/>
      <c r="C294" s="42"/>
      <c r="D294" s="72"/>
      <c r="E294" s="74"/>
      <c r="F294" s="26"/>
      <c r="G294" s="42"/>
      <c r="H294" s="74"/>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row>
    <row r="295" spans="1:40" x14ac:dyDescent="0.25">
      <c r="A295" s="42"/>
      <c r="B295" s="42"/>
      <c r="C295" s="42"/>
      <c r="D295" s="72"/>
      <c r="E295" s="74"/>
      <c r="F295" s="26"/>
      <c r="G295" s="42"/>
      <c r="H295" s="74"/>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row>
    <row r="296" spans="1:40" x14ac:dyDescent="0.25">
      <c r="A296" s="42"/>
      <c r="B296" s="42"/>
      <c r="C296" s="42"/>
      <c r="D296" s="72"/>
      <c r="E296" s="74"/>
      <c r="F296" s="26"/>
      <c r="G296" s="42"/>
      <c r="H296" s="74"/>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row>
    <row r="297" spans="1:40" x14ac:dyDescent="0.25">
      <c r="A297" s="42"/>
      <c r="B297" s="42"/>
      <c r="C297" s="42"/>
      <c r="D297" s="72"/>
      <c r="E297" s="74"/>
      <c r="F297" s="26"/>
      <c r="G297" s="42"/>
      <c r="H297" s="74"/>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row>
    <row r="298" spans="1:40" x14ac:dyDescent="0.25">
      <c r="A298" s="42"/>
      <c r="B298" s="42"/>
      <c r="C298" s="42"/>
      <c r="D298" s="72"/>
      <c r="E298" s="74"/>
      <c r="F298" s="26"/>
      <c r="G298" s="42"/>
      <c r="H298" s="74"/>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row>
    <row r="299" spans="1:40" x14ac:dyDescent="0.25">
      <c r="A299" s="42"/>
      <c r="B299" s="42"/>
      <c r="C299" s="42"/>
      <c r="D299" s="72"/>
      <c r="E299" s="74"/>
      <c r="F299" s="26"/>
      <c r="G299" s="42"/>
      <c r="H299" s="74"/>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row>
    <row r="300" spans="1:40" x14ac:dyDescent="0.25">
      <c r="A300" s="42"/>
      <c r="B300" s="42"/>
      <c r="C300" s="42"/>
      <c r="D300" s="72"/>
      <c r="E300" s="74"/>
      <c r="F300" s="26"/>
      <c r="G300" s="42"/>
      <c r="H300" s="74"/>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row>
    <row r="301" spans="1:40" x14ac:dyDescent="0.25">
      <c r="A301" s="42"/>
      <c r="B301" s="42"/>
      <c r="C301" s="42"/>
      <c r="D301" s="72"/>
      <c r="E301" s="74"/>
      <c r="F301" s="26"/>
      <c r="G301" s="42"/>
      <c r="H301" s="74"/>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row>
    <row r="302" spans="1:40" x14ac:dyDescent="0.25">
      <c r="A302" s="42"/>
      <c r="B302" s="42"/>
      <c r="C302" s="42"/>
      <c r="D302" s="72"/>
      <c r="E302" s="74"/>
      <c r="F302" s="26"/>
      <c r="G302" s="42"/>
      <c r="H302" s="74"/>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row>
    <row r="303" spans="1:40" x14ac:dyDescent="0.25">
      <c r="A303" s="42"/>
      <c r="B303" s="42"/>
      <c r="C303" s="42"/>
      <c r="D303" s="72"/>
      <c r="E303" s="74"/>
      <c r="F303" s="26"/>
      <c r="G303" s="42"/>
      <c r="H303" s="74"/>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row>
    <row r="304" spans="1:40" x14ac:dyDescent="0.25">
      <c r="A304" s="42"/>
      <c r="B304" s="42"/>
      <c r="C304" s="42"/>
      <c r="D304" s="72"/>
      <c r="E304" s="74"/>
      <c r="F304" s="26"/>
      <c r="G304" s="42"/>
      <c r="H304" s="74"/>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row>
    <row r="305" spans="1:40" x14ac:dyDescent="0.25">
      <c r="A305" s="42"/>
      <c r="B305" s="42"/>
      <c r="C305" s="42"/>
      <c r="D305" s="72"/>
      <c r="E305" s="74"/>
      <c r="F305" s="26"/>
      <c r="G305" s="42"/>
      <c r="H305" s="74"/>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row>
    <row r="306" spans="1:40" x14ac:dyDescent="0.25">
      <c r="A306" s="42"/>
      <c r="B306" s="42"/>
      <c r="C306" s="42"/>
      <c r="D306" s="72"/>
      <c r="E306" s="74"/>
      <c r="F306" s="26"/>
      <c r="G306" s="42"/>
      <c r="H306" s="74"/>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row>
    <row r="307" spans="1:40" x14ac:dyDescent="0.25">
      <c r="A307" s="42"/>
      <c r="B307" s="42"/>
      <c r="C307" s="42"/>
      <c r="D307" s="72"/>
      <c r="E307" s="74"/>
      <c r="F307" s="26"/>
      <c r="G307" s="42"/>
      <c r="H307" s="74"/>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row>
    <row r="308" spans="1:40" x14ac:dyDescent="0.25">
      <c r="A308" s="42"/>
      <c r="B308" s="42"/>
      <c r="C308" s="42"/>
      <c r="D308" s="72"/>
      <c r="E308" s="74"/>
      <c r="F308" s="26"/>
      <c r="G308" s="42"/>
      <c r="H308" s="74"/>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row>
    <row r="309" spans="1:40" x14ac:dyDescent="0.25">
      <c r="A309" s="42"/>
      <c r="B309" s="42"/>
      <c r="C309" s="42"/>
      <c r="D309" s="72"/>
      <c r="E309" s="74"/>
      <c r="F309" s="26"/>
      <c r="G309" s="42"/>
      <c r="H309" s="74"/>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row>
    <row r="310" spans="1:40" x14ac:dyDescent="0.25">
      <c r="A310" s="42"/>
      <c r="B310" s="42"/>
      <c r="C310" s="42"/>
      <c r="D310" s="72"/>
      <c r="E310" s="74"/>
      <c r="F310" s="26"/>
      <c r="G310" s="42"/>
      <c r="H310" s="74"/>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row>
    <row r="311" spans="1:40" x14ac:dyDescent="0.25">
      <c r="A311" s="42"/>
      <c r="B311" s="42"/>
      <c r="C311" s="42"/>
      <c r="D311" s="72"/>
      <c r="E311" s="74"/>
      <c r="F311" s="26"/>
      <c r="G311" s="42"/>
      <c r="H311" s="74"/>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row>
    <row r="312" spans="1:40" x14ac:dyDescent="0.25">
      <c r="A312" s="42"/>
      <c r="B312" s="42"/>
      <c r="C312" s="42"/>
      <c r="D312" s="72"/>
      <c r="E312" s="74"/>
      <c r="F312" s="26"/>
      <c r="G312" s="42"/>
      <c r="H312" s="74"/>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row>
    <row r="313" spans="1:40" x14ac:dyDescent="0.25">
      <c r="A313" s="42"/>
      <c r="B313" s="42"/>
      <c r="C313" s="42"/>
      <c r="D313" s="72"/>
      <c r="E313" s="74"/>
      <c r="F313" s="26"/>
      <c r="G313" s="42"/>
      <c r="H313" s="74"/>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row>
    <row r="314" spans="1:40" x14ac:dyDescent="0.25">
      <c r="A314" s="42"/>
      <c r="B314" s="42"/>
      <c r="C314" s="42"/>
      <c r="D314" s="72"/>
      <c r="E314" s="74"/>
      <c r="F314" s="26"/>
      <c r="G314" s="42"/>
      <c r="H314" s="74"/>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row>
    <row r="315" spans="1:40" x14ac:dyDescent="0.25">
      <c r="A315" s="42"/>
      <c r="B315" s="42"/>
      <c r="C315" s="42"/>
      <c r="D315" s="72"/>
      <c r="E315" s="74"/>
      <c r="F315" s="26"/>
      <c r="G315" s="42"/>
      <c r="H315" s="74"/>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row>
    <row r="316" spans="1:40" x14ac:dyDescent="0.25">
      <c r="A316" s="42"/>
      <c r="B316" s="42"/>
      <c r="C316" s="42"/>
      <c r="D316" s="72"/>
      <c r="E316" s="74"/>
      <c r="F316" s="26"/>
      <c r="G316" s="42"/>
      <c r="H316" s="74"/>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row>
    <row r="317" spans="1:40" x14ac:dyDescent="0.25">
      <c r="A317" s="42"/>
      <c r="B317" s="42"/>
      <c r="C317" s="42"/>
      <c r="D317" s="72"/>
      <c r="E317" s="74"/>
      <c r="F317" s="26"/>
      <c r="G317" s="42"/>
      <c r="H317" s="74"/>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row>
    <row r="318" spans="1:40" x14ac:dyDescent="0.25">
      <c r="A318" s="42"/>
      <c r="B318" s="42"/>
      <c r="C318" s="42"/>
      <c r="D318" s="72"/>
      <c r="E318" s="74"/>
      <c r="F318" s="26"/>
      <c r="G318" s="42"/>
      <c r="H318" s="74"/>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row>
    <row r="319" spans="1:40" x14ac:dyDescent="0.25">
      <c r="A319" s="42"/>
      <c r="B319" s="42"/>
      <c r="C319" s="42"/>
      <c r="D319" s="72"/>
      <c r="E319" s="74"/>
      <c r="F319" s="26"/>
      <c r="G319" s="42"/>
      <c r="H319" s="74"/>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row>
    <row r="320" spans="1:40" x14ac:dyDescent="0.25">
      <c r="A320" s="42"/>
      <c r="B320" s="42"/>
      <c r="C320" s="42"/>
      <c r="D320" s="72"/>
      <c r="E320" s="74"/>
      <c r="F320" s="26"/>
      <c r="G320" s="42"/>
      <c r="H320" s="74"/>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row>
    <row r="321" spans="1:40" x14ac:dyDescent="0.25">
      <c r="A321" s="42"/>
      <c r="B321" s="42"/>
      <c r="C321" s="42"/>
      <c r="D321" s="72"/>
      <c r="E321" s="74"/>
      <c r="F321" s="26"/>
      <c r="G321" s="42"/>
      <c r="H321" s="74"/>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row>
    <row r="322" spans="1:40" x14ac:dyDescent="0.25">
      <c r="A322" s="42"/>
      <c r="B322" s="42"/>
      <c r="C322" s="42"/>
      <c r="D322" s="72"/>
      <c r="E322" s="74"/>
      <c r="F322" s="26"/>
      <c r="G322" s="42"/>
      <c r="H322" s="74"/>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row>
    <row r="323" spans="1:40" x14ac:dyDescent="0.25">
      <c r="A323" s="42"/>
      <c r="B323" s="42"/>
      <c r="C323" s="42"/>
      <c r="D323" s="72"/>
      <c r="E323" s="74"/>
      <c r="F323" s="26"/>
      <c r="G323" s="42"/>
      <c r="H323" s="74"/>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row>
    <row r="324" spans="1:40" x14ac:dyDescent="0.25">
      <c r="A324" s="42"/>
      <c r="B324" s="42"/>
      <c r="C324" s="42"/>
      <c r="D324" s="72"/>
      <c r="E324" s="74"/>
      <c r="F324" s="26"/>
      <c r="G324" s="42"/>
      <c r="H324" s="74"/>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row>
    <row r="325" spans="1:40" x14ac:dyDescent="0.25">
      <c r="A325" s="42"/>
      <c r="B325" s="42"/>
      <c r="C325" s="42"/>
      <c r="D325" s="72"/>
      <c r="E325" s="74"/>
      <c r="F325" s="26"/>
      <c r="G325" s="42"/>
      <c r="H325" s="74"/>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row>
    <row r="326" spans="1:40" x14ac:dyDescent="0.25">
      <c r="A326" s="42"/>
      <c r="B326" s="42"/>
      <c r="C326" s="42"/>
      <c r="D326" s="72"/>
      <c r="E326" s="74"/>
      <c r="F326" s="26"/>
      <c r="G326" s="42"/>
      <c r="H326" s="74"/>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row>
    <row r="327" spans="1:40" x14ac:dyDescent="0.25">
      <c r="A327" s="42"/>
      <c r="B327" s="42"/>
      <c r="C327" s="42"/>
      <c r="D327" s="72"/>
      <c r="E327" s="74"/>
      <c r="F327" s="26"/>
      <c r="G327" s="42"/>
      <c r="H327" s="74"/>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row>
    <row r="328" spans="1:40" x14ac:dyDescent="0.25">
      <c r="A328" s="42"/>
      <c r="B328" s="42"/>
      <c r="C328" s="42"/>
      <c r="D328" s="72"/>
      <c r="E328" s="74"/>
      <c r="F328" s="26"/>
      <c r="G328" s="42"/>
      <c r="H328" s="74"/>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row>
    <row r="329" spans="1:40" x14ac:dyDescent="0.25">
      <c r="A329" s="42"/>
      <c r="B329" s="42"/>
      <c r="C329" s="42"/>
      <c r="D329" s="72"/>
      <c r="E329" s="74"/>
      <c r="F329" s="26"/>
      <c r="G329" s="42"/>
      <c r="H329" s="74"/>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row>
    <row r="330" spans="1:40" x14ac:dyDescent="0.25">
      <c r="A330" s="42"/>
      <c r="B330" s="42"/>
      <c r="C330" s="42"/>
      <c r="D330" s="72"/>
      <c r="E330" s="74"/>
      <c r="F330" s="26"/>
      <c r="G330" s="42"/>
      <c r="H330" s="74"/>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row>
    <row r="331" spans="1:40" x14ac:dyDescent="0.25">
      <c r="A331" s="42"/>
      <c r="B331" s="42"/>
      <c r="C331" s="42"/>
      <c r="D331" s="72"/>
      <c r="E331" s="74"/>
      <c r="F331" s="26"/>
      <c r="G331" s="42"/>
      <c r="H331" s="74"/>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row>
    <row r="332" spans="1:40" x14ac:dyDescent="0.25">
      <c r="A332" s="42"/>
      <c r="B332" s="42"/>
      <c r="C332" s="42"/>
      <c r="D332" s="72"/>
      <c r="E332" s="74"/>
      <c r="F332" s="26"/>
      <c r="G332" s="42"/>
      <c r="H332" s="74"/>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row>
    <row r="333" spans="1:40" x14ac:dyDescent="0.25">
      <c r="A333" s="42"/>
      <c r="B333" s="42"/>
      <c r="C333" s="42"/>
      <c r="D333" s="72"/>
      <c r="E333" s="74"/>
      <c r="F333" s="26"/>
      <c r="G333" s="42"/>
      <c r="H333" s="74"/>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row>
    <row r="334" spans="1:40" x14ac:dyDescent="0.25">
      <c r="A334" s="42"/>
      <c r="B334" s="42"/>
      <c r="C334" s="42"/>
      <c r="D334" s="72"/>
      <c r="E334" s="74"/>
      <c r="F334" s="26"/>
      <c r="G334" s="42"/>
      <c r="H334" s="74"/>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row>
    <row r="335" spans="1:40" x14ac:dyDescent="0.25">
      <c r="A335" s="42"/>
      <c r="B335" s="42"/>
      <c r="C335" s="42"/>
      <c r="D335" s="72"/>
      <c r="E335" s="74"/>
      <c r="F335" s="26"/>
      <c r="G335" s="42"/>
      <c r="H335" s="74"/>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row>
    <row r="336" spans="1:40" x14ac:dyDescent="0.25">
      <c r="A336" s="42"/>
      <c r="B336" s="42"/>
      <c r="C336" s="42"/>
      <c r="D336" s="72"/>
      <c r="E336" s="74"/>
      <c r="F336" s="26"/>
      <c r="G336" s="42"/>
      <c r="H336" s="74"/>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row>
    <row r="337" spans="1:40" x14ac:dyDescent="0.25">
      <c r="A337" s="42"/>
      <c r="B337" s="42"/>
      <c r="C337" s="42"/>
      <c r="D337" s="72"/>
      <c r="E337" s="74"/>
      <c r="F337" s="26"/>
      <c r="G337" s="42"/>
      <c r="H337" s="74"/>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row>
    <row r="338" spans="1:40" x14ac:dyDescent="0.25">
      <c r="A338" s="42"/>
      <c r="B338" s="42"/>
      <c r="C338" s="42"/>
      <c r="D338" s="72"/>
      <c r="E338" s="74"/>
      <c r="F338" s="26"/>
      <c r="G338" s="42"/>
      <c r="H338" s="74"/>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row>
    <row r="339" spans="1:40" x14ac:dyDescent="0.25">
      <c r="A339" s="42"/>
      <c r="B339" s="42"/>
      <c r="C339" s="42"/>
      <c r="D339" s="72"/>
      <c r="E339" s="74"/>
      <c r="F339" s="26"/>
      <c r="G339" s="42"/>
      <c r="H339" s="74"/>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row>
    <row r="340" spans="1:40" x14ac:dyDescent="0.25">
      <c r="A340" s="42"/>
      <c r="B340" s="42"/>
      <c r="C340" s="42"/>
      <c r="D340" s="72"/>
      <c r="E340" s="74"/>
      <c r="F340" s="26"/>
      <c r="G340" s="42"/>
      <c r="H340" s="74"/>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row>
    <row r="341" spans="1:40" x14ac:dyDescent="0.25">
      <c r="A341" s="42"/>
      <c r="B341" s="42"/>
      <c r="C341" s="42"/>
      <c r="D341" s="72"/>
      <c r="E341" s="74"/>
      <c r="F341" s="26"/>
      <c r="G341" s="42"/>
      <c r="H341" s="74"/>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row>
    <row r="342" spans="1:40" x14ac:dyDescent="0.25">
      <c r="A342" s="42"/>
      <c r="B342" s="42"/>
      <c r="C342" s="42"/>
      <c r="D342" s="72"/>
      <c r="E342" s="74"/>
      <c r="F342" s="26"/>
      <c r="G342" s="42"/>
      <c r="H342" s="74"/>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row>
    <row r="343" spans="1:40" x14ac:dyDescent="0.25">
      <c r="A343" s="42"/>
      <c r="B343" s="42"/>
      <c r="C343" s="42"/>
      <c r="D343" s="72"/>
      <c r="E343" s="74"/>
      <c r="F343" s="26"/>
      <c r="G343" s="42"/>
      <c r="H343" s="74"/>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row>
    <row r="344" spans="1:40" x14ac:dyDescent="0.25">
      <c r="A344" s="42"/>
      <c r="B344" s="42"/>
      <c r="C344" s="42"/>
      <c r="D344" s="72"/>
      <c r="E344" s="74"/>
      <c r="F344" s="26"/>
      <c r="G344" s="42"/>
      <c r="H344" s="74"/>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row>
    <row r="345" spans="1:40" x14ac:dyDescent="0.25">
      <c r="A345" s="42"/>
      <c r="B345" s="42"/>
      <c r="C345" s="42"/>
      <c r="D345" s="72"/>
      <c r="E345" s="74"/>
      <c r="F345" s="26"/>
      <c r="G345" s="42"/>
      <c r="H345" s="74"/>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row>
    <row r="346" spans="1:40" x14ac:dyDescent="0.25">
      <c r="A346" s="42"/>
      <c r="B346" s="42"/>
      <c r="C346" s="42"/>
      <c r="D346" s="72"/>
      <c r="E346" s="74"/>
      <c r="F346" s="26"/>
      <c r="G346" s="42"/>
      <c r="H346" s="74"/>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row>
    <row r="347" spans="1:40" x14ac:dyDescent="0.25">
      <c r="A347" s="42"/>
      <c r="B347" s="42"/>
      <c r="C347" s="42"/>
      <c r="D347" s="72"/>
      <c r="E347" s="74"/>
      <c r="F347" s="26"/>
      <c r="G347" s="42"/>
      <c r="H347" s="74"/>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row>
    <row r="348" spans="1:40" x14ac:dyDescent="0.25">
      <c r="A348" s="42"/>
      <c r="B348" s="42"/>
      <c r="C348" s="42"/>
      <c r="D348" s="72"/>
      <c r="E348" s="74"/>
      <c r="F348" s="26"/>
      <c r="G348" s="42"/>
      <c r="H348" s="74"/>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row>
    <row r="349" spans="1:40" x14ac:dyDescent="0.25">
      <c r="A349" s="42"/>
      <c r="B349" s="42"/>
      <c r="C349" s="42"/>
      <c r="D349" s="72"/>
      <c r="E349" s="74"/>
      <c r="F349" s="26"/>
      <c r="G349" s="42"/>
      <c r="H349" s="74"/>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row>
    <row r="350" spans="1:40" x14ac:dyDescent="0.25">
      <c r="A350" s="42"/>
      <c r="B350" s="42"/>
      <c r="C350" s="42"/>
      <c r="D350" s="72"/>
      <c r="E350" s="74"/>
      <c r="F350" s="26"/>
      <c r="G350" s="42"/>
      <c r="H350" s="74"/>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row>
    <row r="351" spans="1:40" x14ac:dyDescent="0.25">
      <c r="A351" s="42"/>
      <c r="B351" s="42"/>
      <c r="C351" s="42"/>
      <c r="D351" s="72"/>
      <c r="E351" s="74"/>
      <c r="F351" s="26"/>
      <c r="G351" s="42"/>
      <c r="H351" s="74"/>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row>
    <row r="352" spans="1:40" x14ac:dyDescent="0.25">
      <c r="A352" s="42"/>
      <c r="B352" s="42"/>
      <c r="C352" s="42"/>
      <c r="D352" s="72"/>
      <c r="E352" s="74"/>
      <c r="F352" s="26"/>
      <c r="G352" s="42"/>
      <c r="H352" s="74"/>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row>
    <row r="353" spans="1:40" x14ac:dyDescent="0.25">
      <c r="A353" s="42"/>
      <c r="B353" s="42"/>
      <c r="C353" s="42"/>
      <c r="D353" s="72"/>
      <c r="E353" s="74"/>
      <c r="F353" s="26"/>
      <c r="G353" s="42"/>
      <c r="H353" s="74"/>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row>
    <row r="354" spans="1:40" x14ac:dyDescent="0.25">
      <c r="A354" s="42"/>
      <c r="B354" s="42"/>
      <c r="C354" s="42"/>
      <c r="D354" s="72"/>
      <c r="E354" s="74"/>
      <c r="F354" s="26"/>
      <c r="G354" s="42"/>
      <c r="H354" s="74"/>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row>
    <row r="355" spans="1:40" x14ac:dyDescent="0.25">
      <c r="A355" s="42"/>
      <c r="B355" s="42"/>
      <c r="C355" s="42"/>
      <c r="D355" s="72"/>
      <c r="E355" s="74"/>
      <c r="F355" s="26"/>
      <c r="G355" s="42"/>
      <c r="H355" s="74"/>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row>
    <row r="356" spans="1:40" x14ac:dyDescent="0.25">
      <c r="A356" s="42"/>
      <c r="B356" s="42"/>
      <c r="C356" s="42"/>
      <c r="D356" s="72"/>
      <c r="E356" s="74"/>
      <c r="F356" s="26"/>
      <c r="G356" s="42"/>
      <c r="H356" s="74"/>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row>
    <row r="357" spans="1:40" x14ac:dyDescent="0.25">
      <c r="A357" s="42"/>
      <c r="B357" s="42"/>
      <c r="C357" s="42"/>
      <c r="D357" s="72"/>
      <c r="E357" s="74"/>
      <c r="F357" s="26"/>
      <c r="G357" s="42"/>
      <c r="H357" s="74"/>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row>
    <row r="358" spans="1:40" x14ac:dyDescent="0.25">
      <c r="A358" s="42"/>
      <c r="B358" s="42"/>
      <c r="C358" s="42"/>
      <c r="D358" s="72"/>
      <c r="E358" s="74"/>
      <c r="F358" s="26"/>
      <c r="G358" s="42"/>
      <c r="H358" s="74"/>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row>
    <row r="359" spans="1:40" x14ac:dyDescent="0.25">
      <c r="A359" s="42"/>
      <c r="B359" s="42"/>
      <c r="C359" s="42"/>
      <c r="D359" s="72"/>
      <c r="E359" s="74"/>
      <c r="F359" s="26"/>
      <c r="G359" s="42"/>
      <c r="H359" s="74"/>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row>
    <row r="360" spans="1:40" x14ac:dyDescent="0.25">
      <c r="A360" s="42"/>
      <c r="B360" s="42"/>
      <c r="C360" s="42"/>
      <c r="D360" s="72"/>
      <c r="E360" s="74"/>
      <c r="F360" s="26"/>
      <c r="G360" s="42"/>
      <c r="H360" s="74"/>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row>
    <row r="361" spans="1:40" x14ac:dyDescent="0.25">
      <c r="A361" s="42"/>
      <c r="B361" s="42"/>
      <c r="C361" s="42"/>
      <c r="D361" s="72"/>
      <c r="E361" s="74"/>
      <c r="F361" s="26"/>
      <c r="G361" s="42"/>
      <c r="H361" s="74"/>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row>
    <row r="362" spans="1:40" x14ac:dyDescent="0.25">
      <c r="A362" s="42"/>
      <c r="B362" s="42"/>
      <c r="C362" s="42"/>
      <c r="D362" s="72"/>
      <c r="E362" s="74"/>
      <c r="F362" s="26"/>
      <c r="G362" s="42"/>
      <c r="H362" s="74"/>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row>
    <row r="363" spans="1:40" x14ac:dyDescent="0.25">
      <c r="A363" s="42"/>
      <c r="B363" s="42"/>
      <c r="C363" s="42"/>
      <c r="D363" s="72"/>
      <c r="E363" s="74"/>
      <c r="F363" s="26"/>
      <c r="G363" s="42"/>
      <c r="H363" s="74"/>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row>
    <row r="364" spans="1:40" x14ac:dyDescent="0.25">
      <c r="A364" s="42"/>
      <c r="B364" s="42"/>
      <c r="C364" s="42"/>
      <c r="D364" s="72"/>
      <c r="E364" s="74"/>
      <c r="F364" s="26"/>
      <c r="G364" s="42"/>
      <c r="H364" s="74"/>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row>
    <row r="365" spans="1:40" x14ac:dyDescent="0.25">
      <c r="A365" s="42"/>
      <c r="B365" s="42"/>
      <c r="C365" s="42"/>
      <c r="D365" s="72"/>
      <c r="E365" s="74"/>
      <c r="F365" s="26"/>
      <c r="G365" s="42"/>
      <c r="H365" s="74"/>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row>
    <row r="366" spans="1:40" x14ac:dyDescent="0.25">
      <c r="A366" s="42"/>
      <c r="B366" s="42"/>
      <c r="C366" s="42"/>
      <c r="D366" s="72"/>
      <c r="E366" s="74"/>
      <c r="F366" s="26"/>
      <c r="G366" s="42"/>
      <c r="H366" s="74"/>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row>
    <row r="367" spans="1:40" x14ac:dyDescent="0.25">
      <c r="A367" s="42"/>
      <c r="B367" s="42"/>
      <c r="C367" s="42"/>
      <c r="D367" s="72"/>
      <c r="E367" s="74"/>
      <c r="F367" s="26"/>
      <c r="G367" s="42"/>
      <c r="H367" s="74"/>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row>
    <row r="368" spans="1:40" x14ac:dyDescent="0.25">
      <c r="A368" s="42"/>
      <c r="B368" s="42"/>
      <c r="C368" s="42"/>
      <c r="D368" s="72"/>
      <c r="E368" s="74"/>
      <c r="F368" s="26"/>
      <c r="G368" s="42"/>
      <c r="H368" s="74"/>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row>
    <row r="369" spans="1:40" x14ac:dyDescent="0.25">
      <c r="A369" s="42"/>
      <c r="B369" s="42"/>
      <c r="C369" s="42"/>
      <c r="D369" s="72"/>
      <c r="E369" s="74"/>
      <c r="F369" s="26"/>
      <c r="G369" s="42"/>
      <c r="H369" s="74"/>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row>
    <row r="370" spans="1:40" x14ac:dyDescent="0.25">
      <c r="A370" s="42"/>
      <c r="B370" s="42"/>
      <c r="C370" s="42"/>
      <c r="D370" s="72"/>
      <c r="E370" s="74"/>
      <c r="F370" s="26"/>
      <c r="G370" s="42"/>
      <c r="H370" s="74"/>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row>
    <row r="371" spans="1:40" x14ac:dyDescent="0.25">
      <c r="A371" s="42"/>
      <c r="B371" s="42"/>
      <c r="C371" s="42"/>
      <c r="D371" s="72"/>
      <c r="E371" s="74"/>
      <c r="F371" s="26"/>
      <c r="G371" s="42"/>
      <c r="H371" s="74"/>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row>
    <row r="372" spans="1:40" x14ac:dyDescent="0.25">
      <c r="A372" s="42"/>
      <c r="B372" s="42"/>
      <c r="C372" s="42"/>
      <c r="D372" s="72"/>
      <c r="E372" s="74"/>
      <c r="F372" s="26"/>
      <c r="G372" s="42"/>
      <c r="H372" s="74"/>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row>
    <row r="373" spans="1:40" x14ac:dyDescent="0.25">
      <c r="A373" s="42"/>
      <c r="B373" s="42"/>
      <c r="C373" s="42"/>
      <c r="D373" s="72"/>
      <c r="E373" s="74"/>
      <c r="F373" s="26"/>
      <c r="G373" s="42"/>
      <c r="H373" s="74"/>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row>
    <row r="374" spans="1:40" x14ac:dyDescent="0.25">
      <c r="A374" s="42"/>
      <c r="B374" s="42"/>
      <c r="C374" s="42"/>
      <c r="D374" s="72"/>
      <c r="E374" s="74"/>
      <c r="F374" s="26"/>
      <c r="G374" s="42"/>
      <c r="H374" s="74"/>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row>
    <row r="375" spans="1:40" x14ac:dyDescent="0.25">
      <c r="A375" s="42"/>
      <c r="B375" s="42"/>
      <c r="C375" s="42"/>
      <c r="D375" s="72"/>
      <c r="E375" s="74"/>
      <c r="F375" s="26"/>
      <c r="G375" s="42"/>
      <c r="H375" s="74"/>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row>
    <row r="376" spans="1:40" x14ac:dyDescent="0.25">
      <c r="A376" s="42"/>
      <c r="B376" s="42"/>
      <c r="C376" s="42"/>
      <c r="D376" s="72"/>
      <c r="E376" s="74"/>
      <c r="F376" s="26"/>
      <c r="G376" s="42"/>
      <c r="H376" s="74"/>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row>
    <row r="377" spans="1:40" x14ac:dyDescent="0.25">
      <c r="A377" s="42"/>
      <c r="B377" s="42"/>
      <c r="C377" s="42"/>
      <c r="D377" s="72"/>
      <c r="E377" s="74"/>
      <c r="F377" s="26"/>
      <c r="G377" s="42"/>
      <c r="H377" s="74"/>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row>
    <row r="378" spans="1:40" x14ac:dyDescent="0.25">
      <c r="A378" s="42"/>
      <c r="B378" s="42"/>
      <c r="C378" s="42"/>
      <c r="D378" s="72"/>
      <c r="E378" s="74"/>
      <c r="F378" s="26"/>
      <c r="G378" s="42"/>
      <c r="H378" s="74"/>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row>
    <row r="379" spans="1:40" x14ac:dyDescent="0.25">
      <c r="A379" s="42"/>
      <c r="B379" s="42"/>
      <c r="C379" s="42"/>
      <c r="D379" s="72"/>
      <c r="E379" s="74"/>
      <c r="F379" s="26"/>
      <c r="G379" s="42"/>
      <c r="H379" s="74"/>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row>
    <row r="380" spans="1:40" x14ac:dyDescent="0.25">
      <c r="A380" s="42"/>
      <c r="B380" s="42"/>
      <c r="C380" s="42"/>
      <c r="D380" s="72"/>
      <c r="E380" s="74"/>
      <c r="F380" s="26"/>
      <c r="G380" s="42"/>
      <c r="H380" s="74"/>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row>
    <row r="381" spans="1:40" x14ac:dyDescent="0.25">
      <c r="A381" s="42"/>
      <c r="B381" s="42"/>
      <c r="C381" s="42"/>
      <c r="D381" s="72"/>
      <c r="E381" s="74"/>
      <c r="F381" s="26"/>
      <c r="G381" s="42"/>
      <c r="H381" s="74"/>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row>
    <row r="382" spans="1:40" x14ac:dyDescent="0.25">
      <c r="A382" s="42"/>
      <c r="B382" s="42"/>
      <c r="C382" s="42"/>
      <c r="D382" s="72"/>
      <c r="E382" s="74"/>
      <c r="F382" s="26"/>
      <c r="G382" s="42"/>
      <c r="H382" s="74"/>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row>
    <row r="383" spans="1:40" x14ac:dyDescent="0.25">
      <c r="A383" s="42"/>
      <c r="B383" s="42"/>
      <c r="C383" s="42"/>
      <c r="D383" s="72"/>
      <c r="E383" s="74"/>
      <c r="F383" s="26"/>
      <c r="G383" s="42"/>
      <c r="H383" s="74"/>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row>
    <row r="384" spans="1:40" x14ac:dyDescent="0.25">
      <c r="A384" s="42"/>
      <c r="B384" s="42"/>
      <c r="C384" s="42"/>
      <c r="D384" s="72"/>
      <c r="E384" s="74"/>
      <c r="F384" s="26"/>
      <c r="G384" s="42"/>
      <c r="H384" s="74"/>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row>
    <row r="385" spans="1:40" x14ac:dyDescent="0.25">
      <c r="A385" s="42"/>
      <c r="B385" s="42"/>
      <c r="C385" s="42"/>
      <c r="D385" s="72"/>
      <c r="E385" s="74"/>
      <c r="F385" s="26"/>
      <c r="G385" s="42"/>
      <c r="H385" s="74"/>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row>
    <row r="386" spans="1:40" x14ac:dyDescent="0.25">
      <c r="A386" s="42"/>
      <c r="B386" s="42"/>
      <c r="C386" s="42"/>
      <c r="D386" s="72"/>
      <c r="E386" s="74"/>
      <c r="F386" s="26"/>
      <c r="G386" s="42"/>
      <c r="H386" s="74"/>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row>
    <row r="387" spans="1:40" x14ac:dyDescent="0.25">
      <c r="A387" s="42"/>
      <c r="B387" s="42"/>
      <c r="C387" s="42"/>
      <c r="D387" s="72"/>
      <c r="E387" s="74"/>
      <c r="F387" s="26"/>
      <c r="G387" s="42"/>
      <c r="H387" s="74"/>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row>
    <row r="388" spans="1:40" x14ac:dyDescent="0.25">
      <c r="A388" s="42"/>
      <c r="B388" s="42"/>
      <c r="C388" s="42"/>
      <c r="D388" s="72"/>
      <c r="E388" s="74"/>
      <c r="F388" s="26"/>
      <c r="G388" s="42"/>
      <c r="H388" s="74"/>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row>
    <row r="389" spans="1:40" x14ac:dyDescent="0.25">
      <c r="A389" s="42"/>
      <c r="B389" s="42"/>
      <c r="C389" s="42"/>
      <c r="D389" s="72"/>
      <c r="E389" s="74"/>
      <c r="F389" s="26"/>
      <c r="G389" s="42"/>
      <c r="H389" s="74"/>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row>
    <row r="390" spans="1:40" x14ac:dyDescent="0.25">
      <c r="A390" s="42"/>
      <c r="B390" s="42"/>
      <c r="C390" s="42"/>
      <c r="D390" s="72"/>
      <c r="E390" s="74"/>
      <c r="F390" s="26"/>
      <c r="G390" s="42"/>
      <c r="H390" s="74"/>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row>
    <row r="391" spans="1:40" x14ac:dyDescent="0.25">
      <c r="A391" s="42"/>
      <c r="B391" s="42"/>
      <c r="C391" s="42"/>
      <c r="D391" s="72"/>
      <c r="E391" s="74"/>
      <c r="F391" s="26"/>
      <c r="G391" s="42"/>
      <c r="H391" s="74"/>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row>
    <row r="392" spans="1:40" x14ac:dyDescent="0.25">
      <c r="A392" s="42"/>
      <c r="B392" s="42"/>
      <c r="C392" s="42"/>
      <c r="D392" s="72"/>
      <c r="E392" s="74"/>
      <c r="F392" s="26"/>
      <c r="G392" s="42"/>
      <c r="H392" s="74"/>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row>
    <row r="393" spans="1:40" x14ac:dyDescent="0.25">
      <c r="A393" s="42"/>
      <c r="B393" s="42"/>
      <c r="C393" s="42"/>
      <c r="D393" s="72"/>
      <c r="E393" s="74"/>
      <c r="F393" s="26"/>
      <c r="G393" s="42"/>
      <c r="H393" s="74"/>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row>
    <row r="394" spans="1:40" x14ac:dyDescent="0.25">
      <c r="A394" s="42"/>
      <c r="B394" s="42"/>
      <c r="C394" s="42"/>
      <c r="D394" s="72"/>
      <c r="E394" s="74"/>
      <c r="F394" s="26"/>
      <c r="G394" s="42"/>
      <c r="H394" s="74"/>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row>
    <row r="395" spans="1:40" x14ac:dyDescent="0.25">
      <c r="A395" s="42"/>
      <c r="B395" s="42"/>
      <c r="C395" s="42"/>
      <c r="D395" s="72"/>
      <c r="E395" s="74"/>
      <c r="F395" s="26"/>
      <c r="G395" s="42"/>
      <c r="H395" s="74"/>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row>
    <row r="396" spans="1:40" x14ac:dyDescent="0.25">
      <c r="A396" s="42"/>
      <c r="B396" s="42"/>
      <c r="C396" s="42"/>
      <c r="D396" s="72"/>
      <c r="E396" s="74"/>
      <c r="F396" s="26"/>
      <c r="G396" s="42"/>
      <c r="H396" s="74"/>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row>
    <row r="397" spans="1:40" x14ac:dyDescent="0.25">
      <c r="A397" s="42"/>
      <c r="B397" s="42"/>
      <c r="C397" s="42"/>
      <c r="D397" s="72"/>
      <c r="E397" s="74"/>
      <c r="F397" s="26"/>
      <c r="G397" s="42"/>
      <c r="H397" s="74"/>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row>
    <row r="398" spans="1:40" x14ac:dyDescent="0.25">
      <c r="A398" s="42"/>
      <c r="B398" s="42"/>
      <c r="C398" s="42"/>
      <c r="D398" s="72"/>
      <c r="E398" s="74"/>
      <c r="F398" s="26"/>
      <c r="G398" s="42"/>
      <c r="H398" s="74"/>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row>
    <row r="399" spans="1:40" x14ac:dyDescent="0.25">
      <c r="A399" s="42"/>
      <c r="B399" s="42"/>
      <c r="C399" s="42"/>
      <c r="D399" s="72"/>
      <c r="E399" s="74"/>
      <c r="F399" s="26"/>
      <c r="G399" s="42"/>
      <c r="H399" s="74"/>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row>
    <row r="400" spans="1:40" x14ac:dyDescent="0.25">
      <c r="A400" s="42"/>
      <c r="B400" s="42"/>
      <c r="C400" s="42"/>
      <c r="D400" s="72"/>
      <c r="E400" s="74"/>
      <c r="F400" s="26"/>
      <c r="G400" s="42"/>
      <c r="H400" s="74"/>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row>
    <row r="401" spans="1:40" x14ac:dyDescent="0.25">
      <c r="A401" s="42"/>
      <c r="B401" s="42"/>
      <c r="C401" s="42"/>
      <c r="D401" s="72"/>
      <c r="E401" s="74"/>
      <c r="F401" s="26"/>
      <c r="G401" s="42"/>
      <c r="H401" s="74"/>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row>
    <row r="402" spans="1:40" x14ac:dyDescent="0.25">
      <c r="A402" s="42"/>
      <c r="B402" s="42"/>
      <c r="C402" s="42"/>
      <c r="D402" s="72"/>
      <c r="E402" s="74"/>
      <c r="F402" s="26"/>
      <c r="G402" s="42"/>
      <c r="H402" s="74"/>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row>
    <row r="403" spans="1:40" x14ac:dyDescent="0.25">
      <c r="A403" s="42"/>
      <c r="B403" s="42"/>
      <c r="C403" s="42"/>
      <c r="D403" s="72"/>
      <c r="E403" s="74"/>
      <c r="F403" s="26"/>
      <c r="G403" s="42"/>
      <c r="H403" s="74"/>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row>
    <row r="404" spans="1:40" x14ac:dyDescent="0.25">
      <c r="A404" s="42"/>
      <c r="B404" s="42"/>
      <c r="C404" s="42"/>
      <c r="D404" s="72"/>
      <c r="E404" s="74"/>
      <c r="F404" s="26"/>
      <c r="G404" s="42"/>
      <c r="H404" s="74"/>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row>
    <row r="405" spans="1:40" x14ac:dyDescent="0.25">
      <c r="A405" s="42"/>
      <c r="B405" s="42"/>
      <c r="C405" s="42"/>
      <c r="D405" s="72"/>
      <c r="E405" s="74"/>
      <c r="F405" s="26"/>
      <c r="G405" s="42"/>
      <c r="H405" s="74"/>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row>
    <row r="406" spans="1:40" x14ac:dyDescent="0.25">
      <c r="A406" s="42"/>
      <c r="B406" s="42"/>
      <c r="C406" s="42"/>
      <c r="D406" s="72"/>
      <c r="E406" s="74"/>
      <c r="F406" s="26"/>
      <c r="G406" s="42"/>
      <c r="H406" s="74"/>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row>
    <row r="407" spans="1:40" x14ac:dyDescent="0.25">
      <c r="A407" s="42"/>
      <c r="B407" s="42"/>
      <c r="C407" s="42"/>
      <c r="D407" s="72"/>
      <c r="E407" s="74"/>
      <c r="F407" s="26"/>
      <c r="G407" s="42"/>
      <c r="H407" s="74"/>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row>
    <row r="408" spans="1:40" x14ac:dyDescent="0.25">
      <c r="A408" s="42"/>
      <c r="B408" s="42"/>
      <c r="C408" s="42"/>
      <c r="D408" s="72"/>
      <c r="E408" s="74"/>
      <c r="F408" s="26"/>
      <c r="G408" s="42"/>
      <c r="H408" s="74"/>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row>
    <row r="409" spans="1:40" x14ac:dyDescent="0.25">
      <c r="A409" s="42"/>
      <c r="B409" s="42"/>
      <c r="C409" s="42"/>
      <c r="D409" s="72"/>
      <c r="E409" s="74"/>
      <c r="F409" s="26"/>
      <c r="G409" s="42"/>
      <c r="H409" s="74"/>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row>
    <row r="410" spans="1:40" x14ac:dyDescent="0.25">
      <c r="A410" s="42"/>
      <c r="B410" s="42"/>
      <c r="C410" s="42"/>
      <c r="D410" s="72"/>
      <c r="E410" s="74"/>
      <c r="F410" s="26"/>
      <c r="G410" s="42"/>
      <c r="H410" s="74"/>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row>
    <row r="411" spans="1:40" x14ac:dyDescent="0.25">
      <c r="A411" s="42"/>
      <c r="B411" s="42"/>
      <c r="C411" s="42"/>
      <c r="D411" s="72"/>
      <c r="E411" s="74"/>
      <c r="F411" s="26"/>
      <c r="G411" s="42"/>
      <c r="H411" s="74"/>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row>
    <row r="412" spans="1:40" x14ac:dyDescent="0.25">
      <c r="A412" s="42"/>
      <c r="B412" s="42"/>
      <c r="C412" s="42"/>
      <c r="D412" s="72"/>
      <c r="E412" s="74"/>
      <c r="F412" s="26"/>
      <c r="G412" s="42"/>
      <c r="H412" s="74"/>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row>
    <row r="413" spans="1:40" x14ac:dyDescent="0.25">
      <c r="A413" s="42"/>
      <c r="B413" s="42"/>
      <c r="C413" s="42"/>
      <c r="D413" s="72"/>
      <c r="E413" s="74"/>
      <c r="F413" s="26"/>
      <c r="G413" s="42"/>
      <c r="H413" s="74"/>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row>
    <row r="414" spans="1:40" x14ac:dyDescent="0.25">
      <c r="A414" s="42"/>
      <c r="B414" s="42"/>
      <c r="C414" s="42"/>
      <c r="D414" s="72"/>
      <c r="E414" s="74"/>
      <c r="F414" s="26"/>
      <c r="G414" s="42"/>
      <c r="H414" s="74"/>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row>
    <row r="415" spans="1:40" x14ac:dyDescent="0.25">
      <c r="A415" s="42"/>
      <c r="B415" s="42"/>
      <c r="C415" s="42"/>
      <c r="D415" s="72"/>
      <c r="E415" s="74"/>
      <c r="F415" s="26"/>
      <c r="G415" s="42"/>
      <c r="H415" s="74"/>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row>
    <row r="416" spans="1:40" x14ac:dyDescent="0.25">
      <c r="A416" s="42"/>
      <c r="B416" s="42"/>
      <c r="C416" s="42"/>
      <c r="D416" s="72"/>
      <c r="E416" s="74"/>
      <c r="F416" s="26"/>
      <c r="G416" s="42"/>
      <c r="H416" s="74"/>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row>
    <row r="417" spans="1:40" x14ac:dyDescent="0.25">
      <c r="A417" s="42"/>
      <c r="B417" s="42"/>
      <c r="C417" s="42"/>
      <c r="D417" s="72"/>
      <c r="E417" s="74"/>
      <c r="F417" s="26"/>
      <c r="G417" s="42"/>
      <c r="H417" s="74"/>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row>
    <row r="418" spans="1:40" x14ac:dyDescent="0.25">
      <c r="A418" s="42"/>
      <c r="B418" s="42"/>
      <c r="C418" s="42"/>
      <c r="D418" s="72"/>
      <c r="E418" s="74"/>
      <c r="F418" s="26"/>
      <c r="G418" s="42"/>
      <c r="H418" s="74"/>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row>
    <row r="419" spans="1:40" x14ac:dyDescent="0.25">
      <c r="A419" s="42"/>
      <c r="B419" s="42"/>
      <c r="C419" s="42"/>
      <c r="D419" s="72"/>
      <c r="E419" s="74"/>
      <c r="F419" s="26"/>
      <c r="G419" s="42"/>
      <c r="H419" s="74"/>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row>
    <row r="420" spans="1:40" x14ac:dyDescent="0.25">
      <c r="A420" s="42"/>
      <c r="B420" s="42"/>
      <c r="C420" s="42"/>
      <c r="D420" s="72"/>
      <c r="E420" s="74"/>
      <c r="F420" s="26"/>
      <c r="G420" s="42"/>
      <c r="H420" s="74"/>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row>
    <row r="421" spans="1:40" x14ac:dyDescent="0.25">
      <c r="A421" s="42"/>
      <c r="B421" s="42"/>
      <c r="C421" s="42"/>
      <c r="D421" s="72"/>
      <c r="E421" s="74"/>
      <c r="F421" s="26"/>
      <c r="G421" s="42"/>
      <c r="H421" s="74"/>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row>
    <row r="422" spans="1:40" x14ac:dyDescent="0.25">
      <c r="A422" s="42"/>
      <c r="B422" s="42"/>
      <c r="C422" s="42"/>
      <c r="D422" s="72"/>
      <c r="E422" s="74"/>
      <c r="F422" s="26"/>
      <c r="G422" s="42"/>
      <c r="H422" s="74"/>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row>
    <row r="423" spans="1:40" x14ac:dyDescent="0.25">
      <c r="A423" s="42"/>
      <c r="B423" s="42"/>
      <c r="C423" s="42"/>
      <c r="D423" s="72"/>
      <c r="E423" s="74"/>
      <c r="F423" s="26"/>
      <c r="G423" s="42"/>
      <c r="H423" s="74"/>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row>
    <row r="424" spans="1:40" x14ac:dyDescent="0.25">
      <c r="A424" s="42"/>
      <c r="B424" s="42"/>
      <c r="C424" s="42"/>
      <c r="D424" s="72"/>
      <c r="E424" s="74"/>
      <c r="F424" s="26"/>
      <c r="G424" s="42"/>
      <c r="H424" s="74"/>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row>
    <row r="425" spans="1:40" x14ac:dyDescent="0.25">
      <c r="A425" s="42"/>
      <c r="B425" s="42"/>
      <c r="C425" s="42"/>
      <c r="D425" s="72"/>
      <c r="E425" s="74"/>
      <c r="F425" s="26"/>
      <c r="G425" s="42"/>
      <c r="H425" s="74"/>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row>
    <row r="426" spans="1:40" x14ac:dyDescent="0.25">
      <c r="A426" s="42"/>
      <c r="B426" s="42"/>
      <c r="C426" s="42"/>
      <c r="D426" s="72"/>
      <c r="E426" s="74"/>
      <c r="F426" s="26"/>
      <c r="G426" s="42"/>
      <c r="H426" s="74"/>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row>
    <row r="427" spans="1:40" x14ac:dyDescent="0.25">
      <c r="A427" s="42"/>
      <c r="B427" s="42"/>
      <c r="C427" s="42"/>
      <c r="D427" s="72"/>
      <c r="E427" s="74"/>
      <c r="F427" s="26"/>
      <c r="G427" s="42"/>
      <c r="H427" s="74"/>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row>
    <row r="428" spans="1:40" x14ac:dyDescent="0.25">
      <c r="A428" s="42"/>
      <c r="B428" s="42"/>
      <c r="C428" s="42"/>
      <c r="D428" s="72"/>
      <c r="E428" s="74"/>
      <c r="F428" s="26"/>
      <c r="G428" s="42"/>
      <c r="H428" s="74"/>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row>
    <row r="429" spans="1:40" x14ac:dyDescent="0.25">
      <c r="A429" s="42"/>
      <c r="B429" s="42"/>
      <c r="C429" s="42"/>
      <c r="D429" s="72"/>
      <c r="E429" s="74"/>
      <c r="F429" s="26"/>
      <c r="G429" s="42"/>
      <c r="H429" s="74"/>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row>
    <row r="430" spans="1:40" x14ac:dyDescent="0.25">
      <c r="A430" s="42"/>
      <c r="B430" s="42"/>
      <c r="C430" s="42"/>
      <c r="D430" s="72"/>
      <c r="E430" s="74"/>
      <c r="F430" s="26"/>
      <c r="G430" s="42"/>
      <c r="H430" s="74"/>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row>
    <row r="431" spans="1:40" x14ac:dyDescent="0.25">
      <c r="A431" s="42"/>
      <c r="B431" s="42"/>
      <c r="C431" s="42"/>
      <c r="D431" s="72"/>
      <c r="E431" s="74"/>
      <c r="F431" s="26"/>
      <c r="G431" s="42"/>
      <c r="H431" s="74"/>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row>
    <row r="432" spans="1:40" x14ac:dyDescent="0.25">
      <c r="A432" s="42"/>
      <c r="B432" s="42"/>
      <c r="C432" s="42"/>
      <c r="D432" s="72"/>
      <c r="E432" s="74"/>
      <c r="F432" s="26"/>
      <c r="G432" s="42"/>
      <c r="H432" s="74"/>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row>
    <row r="433" spans="1:40" x14ac:dyDescent="0.25">
      <c r="A433" s="42"/>
      <c r="B433" s="42"/>
      <c r="C433" s="42"/>
      <c r="D433" s="72"/>
      <c r="E433" s="74"/>
      <c r="F433" s="26"/>
      <c r="G433" s="42"/>
      <c r="H433" s="74"/>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row>
    <row r="434" spans="1:40" x14ac:dyDescent="0.25">
      <c r="A434" s="42"/>
      <c r="B434" s="42"/>
      <c r="C434" s="42"/>
      <c r="D434" s="72"/>
      <c r="E434" s="74"/>
      <c r="F434" s="26"/>
      <c r="G434" s="42"/>
      <c r="H434" s="74"/>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row>
    <row r="435" spans="1:40" x14ac:dyDescent="0.25">
      <c r="A435" s="42"/>
      <c r="B435" s="76"/>
      <c r="C435" s="76"/>
      <c r="D435" s="77"/>
      <c r="E435" s="74"/>
      <c r="F435" s="26"/>
      <c r="G435" s="42"/>
      <c r="H435" s="74"/>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row>
    <row r="436" spans="1:40" x14ac:dyDescent="0.25">
      <c r="A436" s="42"/>
      <c r="B436" s="42"/>
      <c r="C436" s="42"/>
      <c r="D436" s="72"/>
      <c r="E436" s="74"/>
      <c r="F436" s="26"/>
      <c r="G436" s="42"/>
      <c r="H436" s="74"/>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row>
    <row r="437" spans="1:40" x14ac:dyDescent="0.25">
      <c r="A437" s="42"/>
      <c r="B437" s="42"/>
      <c r="C437" s="42"/>
      <c r="D437" s="72"/>
      <c r="E437" s="74"/>
      <c r="F437" s="26"/>
      <c r="G437" s="42"/>
      <c r="H437" s="74"/>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row>
    <row r="438" spans="1:40" x14ac:dyDescent="0.25">
      <c r="A438" s="42"/>
      <c r="B438" s="42"/>
      <c r="C438" s="42"/>
      <c r="D438" s="72"/>
      <c r="E438" s="74"/>
      <c r="F438" s="26"/>
      <c r="G438" s="42"/>
      <c r="H438" s="74"/>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row>
    <row r="439" spans="1:40" x14ac:dyDescent="0.25">
      <c r="A439" s="42"/>
      <c r="B439" s="42"/>
      <c r="C439" s="42"/>
      <c r="D439" s="72"/>
      <c r="E439" s="74"/>
      <c r="F439" s="26"/>
      <c r="G439" s="42"/>
      <c r="H439" s="74"/>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row>
    <row r="440" spans="1:40" x14ac:dyDescent="0.25">
      <c r="A440" s="42"/>
      <c r="B440" s="42"/>
      <c r="C440" s="42"/>
      <c r="D440" s="72"/>
      <c r="E440" s="74"/>
      <c r="F440" s="26"/>
      <c r="G440" s="42"/>
      <c r="H440" s="74"/>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row>
    <row r="441" spans="1:40" x14ac:dyDescent="0.25">
      <c r="A441" s="42"/>
      <c r="B441" s="42"/>
      <c r="C441" s="42"/>
      <c r="D441" s="72"/>
      <c r="E441" s="74"/>
      <c r="F441" s="26"/>
      <c r="G441" s="42"/>
      <c r="H441" s="74"/>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row>
    <row r="442" spans="1:40" x14ac:dyDescent="0.25">
      <c r="A442" s="42"/>
      <c r="B442" s="42"/>
      <c r="C442" s="42"/>
      <c r="D442" s="72"/>
      <c r="E442" s="74"/>
      <c r="F442" s="26"/>
      <c r="G442" s="42"/>
      <c r="H442" s="74"/>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row>
    <row r="443" spans="1:40" x14ac:dyDescent="0.25">
      <c r="A443" s="42"/>
      <c r="B443" s="42"/>
      <c r="C443" s="42"/>
      <c r="D443" s="72"/>
      <c r="E443" s="74"/>
      <c r="F443" s="26"/>
      <c r="G443" s="42"/>
      <c r="H443" s="74"/>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row>
    <row r="444" spans="1:40" x14ac:dyDescent="0.25">
      <c r="A444" s="42"/>
      <c r="B444" s="42"/>
      <c r="C444" s="42"/>
      <c r="D444" s="72"/>
      <c r="E444" s="74"/>
      <c r="F444" s="26"/>
      <c r="G444" s="42"/>
      <c r="H444" s="74"/>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row>
    <row r="445" spans="1:40" x14ac:dyDescent="0.25">
      <c r="A445" s="42"/>
      <c r="B445" s="42"/>
      <c r="C445" s="42"/>
      <c r="D445" s="72"/>
      <c r="E445" s="74"/>
      <c r="F445" s="26"/>
      <c r="G445" s="42"/>
      <c r="H445" s="74"/>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row>
    <row r="446" spans="1:40" x14ac:dyDescent="0.25">
      <c r="A446" s="42"/>
      <c r="B446" s="42"/>
      <c r="C446" s="42"/>
      <c r="D446" s="72"/>
      <c r="E446" s="74"/>
      <c r="F446" s="26"/>
      <c r="G446" s="42"/>
      <c r="H446" s="74"/>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row>
    <row r="447" spans="1:40" x14ac:dyDescent="0.25">
      <c r="A447" s="42"/>
      <c r="B447" s="42"/>
      <c r="C447" s="42"/>
      <c r="D447" s="72"/>
      <c r="E447" s="74"/>
      <c r="F447" s="26"/>
      <c r="G447" s="42"/>
      <c r="H447" s="74"/>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row>
    <row r="448" spans="1:40" x14ac:dyDescent="0.25">
      <c r="A448" s="42"/>
      <c r="B448" s="42"/>
      <c r="C448" s="42"/>
      <c r="D448" s="72"/>
      <c r="E448" s="74"/>
      <c r="F448" s="26"/>
      <c r="G448" s="42"/>
      <c r="H448" s="74"/>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row>
    <row r="449" spans="1:40" x14ac:dyDescent="0.25">
      <c r="A449" s="42"/>
      <c r="B449" s="42"/>
      <c r="C449" s="42"/>
      <c r="D449" s="72"/>
      <c r="E449" s="74"/>
      <c r="F449" s="26"/>
      <c r="G449" s="42"/>
      <c r="H449" s="74"/>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row>
    <row r="450" spans="1:40" x14ac:dyDescent="0.25">
      <c r="A450" s="42"/>
      <c r="B450" s="42"/>
      <c r="C450" s="42"/>
      <c r="D450" s="72"/>
      <c r="E450" s="74"/>
      <c r="F450" s="26"/>
      <c r="G450" s="42"/>
      <c r="H450" s="74"/>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row>
    <row r="451" spans="1:40" x14ac:dyDescent="0.25">
      <c r="D451" s="72"/>
      <c r="E451" s="74"/>
    </row>
    <row r="452" spans="1:40" x14ac:dyDescent="0.25">
      <c r="D452" s="72"/>
      <c r="E452" s="74"/>
    </row>
    <row r="453" spans="1:40" x14ac:dyDescent="0.25">
      <c r="D453" s="72"/>
      <c r="E453" s="74"/>
    </row>
    <row r="454" spans="1:40" x14ac:dyDescent="0.25">
      <c r="D454" s="72"/>
      <c r="E454" s="74"/>
    </row>
    <row r="455" spans="1:40" x14ac:dyDescent="0.25">
      <c r="D455" s="72"/>
      <c r="E455" s="74"/>
    </row>
    <row r="456" spans="1:40" x14ac:dyDescent="0.25">
      <c r="D456" s="72"/>
      <c r="E456" s="74"/>
    </row>
    <row r="457" spans="1:40" x14ac:dyDescent="0.25">
      <c r="D457" s="72"/>
      <c r="E457" s="74"/>
    </row>
    <row r="458" spans="1:40" x14ac:dyDescent="0.25">
      <c r="D458" s="72"/>
      <c r="E458" s="74"/>
    </row>
    <row r="459" spans="1:40" x14ac:dyDescent="0.25">
      <c r="D459" s="72"/>
      <c r="E459" s="74"/>
    </row>
    <row r="460" spans="1:40" x14ac:dyDescent="0.25">
      <c r="D460" s="72"/>
      <c r="E460" s="74"/>
    </row>
    <row r="461" spans="1:40" x14ac:dyDescent="0.25">
      <c r="D461" s="72"/>
      <c r="E461" s="74"/>
    </row>
    <row r="462" spans="1:40" x14ac:dyDescent="0.25">
      <c r="D462" s="72"/>
      <c r="E462" s="74"/>
    </row>
    <row r="463" spans="1:40" x14ac:dyDescent="0.25">
      <c r="D463" s="72"/>
      <c r="E463" s="74"/>
    </row>
    <row r="464" spans="1:40" x14ac:dyDescent="0.25">
      <c r="D464" s="72"/>
      <c r="E464" s="74"/>
    </row>
    <row r="465" spans="4:5" x14ac:dyDescent="0.25">
      <c r="D465" s="72"/>
      <c r="E465" s="74"/>
    </row>
    <row r="466" spans="4:5" x14ac:dyDescent="0.25">
      <c r="D466" s="72"/>
      <c r="E466" s="74"/>
    </row>
    <row r="467" spans="4:5" x14ac:dyDescent="0.25">
      <c r="D467" s="72"/>
      <c r="E467" s="74"/>
    </row>
    <row r="468" spans="4:5" x14ac:dyDescent="0.25">
      <c r="D468" s="72"/>
      <c r="E468" s="74"/>
    </row>
    <row r="469" spans="4:5" x14ac:dyDescent="0.25">
      <c r="D469" s="72"/>
      <c r="E469" s="74"/>
    </row>
    <row r="470" spans="4:5" x14ac:dyDescent="0.25">
      <c r="D470" s="72"/>
      <c r="E470" s="74"/>
    </row>
    <row r="471" spans="4:5" x14ac:dyDescent="0.25">
      <c r="D471" s="72"/>
      <c r="E471" s="74"/>
    </row>
    <row r="472" spans="4:5" x14ac:dyDescent="0.25">
      <c r="D472" s="72"/>
      <c r="E472" s="74"/>
    </row>
    <row r="473" spans="4:5" x14ac:dyDescent="0.25">
      <c r="D473" s="72"/>
      <c r="E473" s="74"/>
    </row>
    <row r="474" spans="4:5" x14ac:dyDescent="0.25">
      <c r="D474" s="72"/>
      <c r="E474" s="74"/>
    </row>
    <row r="475" spans="4:5" x14ac:dyDescent="0.25">
      <c r="D475" s="72"/>
      <c r="E475" s="74"/>
    </row>
    <row r="476" spans="4:5" x14ac:dyDescent="0.25">
      <c r="D476" s="72"/>
      <c r="E476" s="74"/>
    </row>
    <row r="477" spans="4:5" x14ac:dyDescent="0.25">
      <c r="D477" s="72"/>
      <c r="E477" s="74"/>
    </row>
    <row r="478" spans="4:5" x14ac:dyDescent="0.25">
      <c r="D478" s="72"/>
      <c r="E478" s="74"/>
    </row>
    <row r="479" spans="4:5" x14ac:dyDescent="0.25">
      <c r="D479" s="72"/>
      <c r="E479" s="74"/>
    </row>
    <row r="480" spans="4:5" x14ac:dyDescent="0.25">
      <c r="D480" s="72"/>
      <c r="E480" s="74"/>
    </row>
    <row r="481" spans="4:5" x14ac:dyDescent="0.25">
      <c r="D481" s="72"/>
      <c r="E481" s="74"/>
    </row>
    <row r="482" spans="4:5" x14ac:dyDescent="0.25">
      <c r="D482" s="72"/>
      <c r="E482" s="74"/>
    </row>
    <row r="483" spans="4:5" x14ac:dyDescent="0.25">
      <c r="D483" s="72"/>
      <c r="E483" s="74"/>
    </row>
    <row r="484" spans="4:5" x14ac:dyDescent="0.25">
      <c r="D484" s="72"/>
      <c r="E484" s="74"/>
    </row>
    <row r="485" spans="4:5" x14ac:dyDescent="0.25">
      <c r="D485" s="72"/>
      <c r="E485" s="74"/>
    </row>
    <row r="486" spans="4:5" x14ac:dyDescent="0.25">
      <c r="D486" s="72"/>
      <c r="E486" s="74"/>
    </row>
    <row r="487" spans="4:5" x14ac:dyDescent="0.25">
      <c r="D487" s="72"/>
      <c r="E487" s="74"/>
    </row>
    <row r="488" spans="4:5" x14ac:dyDescent="0.25">
      <c r="D488" s="72"/>
      <c r="E488" s="74"/>
    </row>
    <row r="489" spans="4:5" x14ac:dyDescent="0.25">
      <c r="D489" s="72"/>
      <c r="E489" s="74"/>
    </row>
    <row r="490" spans="4:5" x14ac:dyDescent="0.25">
      <c r="D490" s="72"/>
      <c r="E490" s="74"/>
    </row>
    <row r="491" spans="4:5" x14ac:dyDescent="0.25">
      <c r="D491" s="72"/>
      <c r="E491" s="74"/>
    </row>
    <row r="492" spans="4:5" x14ac:dyDescent="0.25">
      <c r="D492" s="72"/>
    </row>
    <row r="493" spans="4:5" x14ac:dyDescent="0.25">
      <c r="D493" s="72"/>
    </row>
    <row r="494" spans="4:5" x14ac:dyDescent="0.25">
      <c r="D494" s="72"/>
    </row>
    <row r="495" spans="4:5" x14ac:dyDescent="0.25">
      <c r="D495" s="72"/>
    </row>
    <row r="496" spans="4:5" x14ac:dyDescent="0.25">
      <c r="D496" s="72"/>
    </row>
    <row r="497" spans="4:4" x14ac:dyDescent="0.25">
      <c r="D497" s="72"/>
    </row>
    <row r="498" spans="4:4" x14ac:dyDescent="0.25">
      <c r="D498" s="72"/>
    </row>
    <row r="499" spans="4:4" x14ac:dyDescent="0.25">
      <c r="D499" s="72"/>
    </row>
    <row r="500" spans="4:4" x14ac:dyDescent="0.25">
      <c r="D500" s="72"/>
    </row>
    <row r="501" spans="4:4" x14ac:dyDescent="0.25">
      <c r="D501" s="72"/>
    </row>
    <row r="502" spans="4:4" x14ac:dyDescent="0.25">
      <c r="D502" s="72"/>
    </row>
    <row r="503" spans="4:4" x14ac:dyDescent="0.25">
      <c r="D503" s="72"/>
    </row>
    <row r="504" spans="4:4" x14ac:dyDescent="0.25">
      <c r="D504" s="72"/>
    </row>
    <row r="505" spans="4:4" x14ac:dyDescent="0.25">
      <c r="D505" s="72"/>
    </row>
    <row r="506" spans="4:4" x14ac:dyDescent="0.25">
      <c r="D506" s="72"/>
    </row>
    <row r="507" spans="4:4" x14ac:dyDescent="0.25">
      <c r="D507" s="72"/>
    </row>
    <row r="508" spans="4:4" x14ac:dyDescent="0.25">
      <c r="D508" s="72"/>
    </row>
    <row r="509" spans="4:4" x14ac:dyDescent="0.25">
      <c r="D509" s="72"/>
    </row>
    <row r="510" spans="4:4" x14ac:dyDescent="0.25">
      <c r="D510" s="72"/>
    </row>
    <row r="511" spans="4:4" x14ac:dyDescent="0.25">
      <c r="D511" s="72"/>
    </row>
    <row r="512" spans="4:4" x14ac:dyDescent="0.25">
      <c r="D512" s="72"/>
    </row>
    <row r="513" spans="4:4" x14ac:dyDescent="0.25">
      <c r="D513" s="72"/>
    </row>
    <row r="514" spans="4:4" x14ac:dyDescent="0.25">
      <c r="D514" s="72"/>
    </row>
    <row r="515" spans="4:4" x14ac:dyDescent="0.25">
      <c r="D515" s="72"/>
    </row>
    <row r="516" spans="4:4" x14ac:dyDescent="0.25">
      <c r="D516" s="72"/>
    </row>
    <row r="517" spans="4:4" x14ac:dyDescent="0.25">
      <c r="D517" s="72"/>
    </row>
    <row r="518" spans="4:4" x14ac:dyDescent="0.25">
      <c r="D518" s="72"/>
    </row>
    <row r="519" spans="4:4" x14ac:dyDescent="0.25">
      <c r="D519" s="72"/>
    </row>
    <row r="520" spans="4:4" x14ac:dyDescent="0.25">
      <c r="D520" s="72"/>
    </row>
    <row r="521" spans="4:4" x14ac:dyDescent="0.25">
      <c r="D521" s="72"/>
    </row>
    <row r="522" spans="4:4" x14ac:dyDescent="0.25">
      <c r="D522" s="72"/>
    </row>
  </sheetData>
  <sortState xmlns:xlrd2="http://schemas.microsoft.com/office/spreadsheetml/2017/richdata2" ref="A3:G262">
    <sortCondition ref="A3:A262"/>
    <sortCondition ref="B3:B262"/>
    <sortCondition ref="C3:C262"/>
  </sortState>
  <mergeCells count="1">
    <mergeCell ref="A1:H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0AC48-9E90-43AE-A308-708E3D8F19F3}">
  <dimension ref="A1:AJ115"/>
  <sheetViews>
    <sheetView workbookViewId="0">
      <selection activeCell="F24" sqref="F24"/>
    </sheetView>
  </sheetViews>
  <sheetFormatPr defaultRowHeight="15" x14ac:dyDescent="0.25"/>
  <cols>
    <col min="1" max="1" width="42.7109375" customWidth="1"/>
    <col min="2" max="6" width="24" customWidth="1"/>
  </cols>
  <sheetData>
    <row r="1" spans="1:36" ht="50.45" customHeight="1" thickBot="1" x14ac:dyDescent="0.3">
      <c r="A1" s="1" t="s">
        <v>576</v>
      </c>
      <c r="B1" s="93" t="s">
        <v>628</v>
      </c>
      <c r="C1" s="40" t="s">
        <v>627</v>
      </c>
      <c r="D1" s="40" t="s">
        <v>594</v>
      </c>
      <c r="E1" s="40" t="s">
        <v>733</v>
      </c>
      <c r="F1" s="41" t="s">
        <v>988</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5.6" customHeight="1" x14ac:dyDescent="0.25">
      <c r="A2" s="91" t="s">
        <v>745</v>
      </c>
      <c r="B2" s="94" t="s">
        <v>7</v>
      </c>
      <c r="C2" s="95" t="s">
        <v>7</v>
      </c>
      <c r="D2" s="95" t="s">
        <v>7</v>
      </c>
      <c r="E2" s="55">
        <f>SUMIF('Actual PSO Costs by Generator'!$A$3:$A$262,'Actual PSO Costs by Supplier'!A2,'Actual PSO Costs by Generator'!$G$3:$G$262)</f>
        <v>580781.25</v>
      </c>
      <c r="F2" s="29">
        <f>SUMIF('Actual PSO Costs by Generator'!$A$3:$A$262,'Actual PSO Costs by Supplier'!A2,'Actual PSO Costs by Generator'!$H$3:$H$262)</f>
        <v>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ht="15.6" customHeight="1" x14ac:dyDescent="0.25">
      <c r="A3" s="92" t="s">
        <v>5</v>
      </c>
      <c r="B3" s="68" t="s">
        <v>7</v>
      </c>
      <c r="C3" s="55" t="s">
        <v>7</v>
      </c>
      <c r="D3" s="55">
        <v>0</v>
      </c>
      <c r="E3" s="55">
        <f>SUMIF('Actual PSO Costs by Generator'!$A$4:$A$262,'Actual PSO Costs by Supplier'!A3,'Actual PSO Costs by Generator'!$G$4:$G$262)</f>
        <v>0</v>
      </c>
      <c r="F3" s="29">
        <f>SUMIF('Actual PSO Costs by Generator'!$A$3:$A$262,'Actual PSO Costs by Supplier'!A3,'Actual PSO Costs by Generator'!$H$3:$H$262)</f>
        <v>0</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ht="15.6" customHeight="1" x14ac:dyDescent="0.25">
      <c r="A4" s="92" t="s">
        <v>577</v>
      </c>
      <c r="B4" s="68" t="s">
        <v>7</v>
      </c>
      <c r="C4" s="55">
        <v>0</v>
      </c>
      <c r="D4" s="55">
        <v>419401.58</v>
      </c>
      <c r="E4" s="55">
        <f>SUMIF('Actual PSO Costs by Generator'!$A$4:$A$262,'Actual PSO Costs by Supplier'!A4,'Actual PSO Costs by Generator'!$G$4:$G$262)</f>
        <v>0</v>
      </c>
      <c r="F4" s="29">
        <f>SUMIF('Actual PSO Costs by Generator'!$A$3:$A$262,'Actual PSO Costs by Supplier'!A4,'Actual PSO Costs by Generator'!$H$3:$H$262)</f>
        <v>0</v>
      </c>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5.6" customHeight="1" x14ac:dyDescent="0.25">
      <c r="A5" s="92" t="s">
        <v>578</v>
      </c>
      <c r="B5" s="68" t="s">
        <v>7</v>
      </c>
      <c r="C5" s="55">
        <v>0</v>
      </c>
      <c r="D5" s="55">
        <v>150291</v>
      </c>
      <c r="E5" s="55">
        <f>SUMIF('Actual PSO Costs by Generator'!$A$4:$A$262,'Actual PSO Costs by Supplier'!A5,'Actual PSO Costs by Generator'!$G$4:$G$262)</f>
        <v>737086.14</v>
      </c>
      <c r="F5" s="29">
        <f>SUMIF('Actual PSO Costs by Generator'!$A$3:$A$262,'Actual PSO Costs by Supplier'!A5,'Actual PSO Costs by Generator'!$H$3:$H$262)</f>
        <v>26565</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5.6" customHeight="1" x14ac:dyDescent="0.25">
      <c r="A6" s="67" t="s">
        <v>14</v>
      </c>
      <c r="B6" s="68" t="s">
        <v>7</v>
      </c>
      <c r="C6" s="55">
        <v>104298.17</v>
      </c>
      <c r="D6" s="55">
        <v>1361440.97</v>
      </c>
      <c r="E6" s="55">
        <f>SUMIF('Actual PSO Costs by Generator'!$A$4:$A$262,'Actual PSO Costs by Supplier'!A6,'Actual PSO Costs by Generator'!$G$4:$G$262)</f>
        <v>2043526.99</v>
      </c>
      <c r="F6" s="29">
        <f>SUMIF('Actual PSO Costs by Generator'!$A$3:$A$262,'Actual PSO Costs by Supplier'!A6,'Actual PSO Costs by Generator'!$H$3:$H$262)</f>
        <v>694884.35</v>
      </c>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5.6" customHeight="1" x14ac:dyDescent="0.25">
      <c r="A7" s="67" t="s">
        <v>579</v>
      </c>
      <c r="B7" s="68">
        <v>0</v>
      </c>
      <c r="C7" s="55">
        <v>0</v>
      </c>
      <c r="D7" s="55">
        <v>1028672.47</v>
      </c>
      <c r="E7" s="55">
        <f>SUMIF('Actual PSO Costs by Generator'!$A$4:$A$262,'Actual PSO Costs by Supplier'!A7,'Actual PSO Costs by Generator'!$G$4:$G$262)</f>
        <v>3310169.75</v>
      </c>
      <c r="F7" s="29">
        <f>SUMIF('Actual PSO Costs by Generator'!$A$3:$A$262,'Actual PSO Costs by Supplier'!A7,'Actual PSO Costs by Generator'!$H$3:$H$262)</f>
        <v>840235.92</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5.6" customHeight="1" x14ac:dyDescent="0.25">
      <c r="A8" s="67" t="s">
        <v>19</v>
      </c>
      <c r="B8" s="68">
        <v>0</v>
      </c>
      <c r="C8" s="55">
        <v>118742.17</v>
      </c>
      <c r="D8" s="55">
        <v>335613.77</v>
      </c>
      <c r="E8" s="55">
        <f>SUMIF('Actual PSO Costs by Generator'!$A$4:$A$262,'Actual PSO Costs by Supplier'!A8,'Actual PSO Costs by Generator'!$G$4:$G$262)</f>
        <v>918418.99</v>
      </c>
      <c r="F8" s="29">
        <f>SUMIF('Actual PSO Costs by Generator'!$A$3:$A$262,'Actual PSO Costs by Supplier'!A8,'Actual PSO Costs by Generator'!$H$3:$H$262)</f>
        <v>0</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x14ac:dyDescent="0.25">
      <c r="A9" s="67" t="s">
        <v>22</v>
      </c>
      <c r="B9" s="68">
        <v>88130.75</v>
      </c>
      <c r="C9" s="55">
        <v>56426.61</v>
      </c>
      <c r="D9" s="55">
        <v>109820.51</v>
      </c>
      <c r="E9" s="55">
        <f>SUMIF('Actual PSO Costs by Generator'!$A$4:$A$262,'Actual PSO Costs by Supplier'!A9,'Actual PSO Costs by Generator'!$G$4:$G$262)</f>
        <v>0</v>
      </c>
      <c r="F9" s="29">
        <f>SUMIF('Actual PSO Costs by Generator'!$A$3:$A$262,'Actual PSO Costs by Supplier'!A9,'Actual PSO Costs by Generator'!$H$3:$H$262)</f>
        <v>0</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x14ac:dyDescent="0.25">
      <c r="A10" s="67" t="s">
        <v>580</v>
      </c>
      <c r="B10" s="68">
        <v>11118873.130000001</v>
      </c>
      <c r="C10" s="55">
        <v>9250369</v>
      </c>
      <c r="D10" s="55">
        <v>18528513.524339844</v>
      </c>
      <c r="E10" s="55">
        <f>SUMIF('Actual PSO Costs by Generator'!$A$4:$A$262,'Actual PSO Costs by Supplier'!A10,'Actual PSO Costs by Generator'!$G$4:$G$262)</f>
        <v>27802994.428772222</v>
      </c>
      <c r="F10" s="29">
        <f>SUMIF('Actual PSO Costs by Generator'!$A$3:$A$262,'Actual PSO Costs by Supplier'!A10,'Actual PSO Costs by Generator'!$H$3:$H$262)</f>
        <v>7918382</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x14ac:dyDescent="0.25">
      <c r="A11" s="67" t="s">
        <v>72</v>
      </c>
      <c r="B11" s="68">
        <v>24505328.117900003</v>
      </c>
      <c r="C11" s="55">
        <v>17512712.504292578</v>
      </c>
      <c r="D11" s="55">
        <v>31493233.767567325</v>
      </c>
      <c r="E11" s="55">
        <f>SUMIF('Actual PSO Costs by Generator'!$A$4:$A$262,'Actual PSO Costs by Supplier'!A11,'Actual PSO Costs by Generator'!$G$4:$G$262)</f>
        <v>55466275.740399994</v>
      </c>
      <c r="F11" s="29">
        <f>SUMIF('Actual PSO Costs by Generator'!$A$3:$A$262,'Actual PSO Costs by Supplier'!A11,'Actual PSO Costs by Generator'!$H$3:$H$262)</f>
        <v>16280640.290448278</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x14ac:dyDescent="0.25">
      <c r="A12" s="67" t="s">
        <v>581</v>
      </c>
      <c r="B12" s="68" t="s">
        <v>7</v>
      </c>
      <c r="C12" s="55">
        <v>713973.23326552892</v>
      </c>
      <c r="D12" s="55">
        <v>4674899.76</v>
      </c>
      <c r="E12" s="55">
        <f>SUMIF('Actual PSO Costs by Generator'!$A$4:$A$262,'Actual PSO Costs by Supplier'!A12,'Actual PSO Costs by Generator'!$G$4:$G$262)</f>
        <v>0</v>
      </c>
      <c r="F12" s="29">
        <f>SUMIF('Actual PSO Costs by Generator'!$A$3:$A$262,'Actual PSO Costs by Supplier'!A12,'Actual PSO Costs by Generator'!$H$3:$H$262)</f>
        <v>0</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x14ac:dyDescent="0.25">
      <c r="A13" s="67" t="s">
        <v>100</v>
      </c>
      <c r="B13" s="68">
        <v>3015843</v>
      </c>
      <c r="C13" s="55">
        <v>2302126</v>
      </c>
      <c r="D13" s="55">
        <v>3694700.12</v>
      </c>
      <c r="E13" s="55">
        <f>SUMIF('Actual PSO Costs by Generator'!$A$4:$A$262,'Actual PSO Costs by Supplier'!A13,'Actual PSO Costs by Generator'!$G$4:$G$262)</f>
        <v>5466895.0076396167</v>
      </c>
      <c r="F13" s="29">
        <f>SUMIF('Actual PSO Costs by Generator'!$A$3:$A$262,'Actual PSO Costs by Supplier'!A13,'Actual PSO Costs by Generator'!$H$3:$H$262)</f>
        <v>1884407</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x14ac:dyDescent="0.25">
      <c r="A14" s="67" t="s">
        <v>103</v>
      </c>
      <c r="B14" s="68">
        <v>3651915.4499999997</v>
      </c>
      <c r="C14" s="55">
        <v>2861696.47</v>
      </c>
      <c r="D14" s="55">
        <v>3634223.21</v>
      </c>
      <c r="E14" s="55">
        <f>SUMIF('Actual PSO Costs by Generator'!$A$4:$A$262,'Actual PSO Costs by Supplier'!A14,'Actual PSO Costs by Generator'!$G$4:$G$262)</f>
        <v>6708654.2000000002</v>
      </c>
      <c r="F14" s="29">
        <f>SUMIF('Actual PSO Costs by Generator'!$A$3:$A$262,'Actual PSO Costs by Supplier'!A14,'Actual PSO Costs by Generator'!$H$3:$H$262)</f>
        <v>1893749.49</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x14ac:dyDescent="0.25">
      <c r="A15" s="67" t="s">
        <v>108</v>
      </c>
      <c r="B15" s="68" t="s">
        <v>7</v>
      </c>
      <c r="C15" s="55" t="s">
        <v>7</v>
      </c>
      <c r="D15" s="55">
        <v>14673.47</v>
      </c>
      <c r="E15" s="55">
        <f>SUMIF('Actual PSO Costs by Generator'!$A$4:$A$262,'Actual PSO Costs by Supplier'!A15,'Actual PSO Costs by Generator'!$G$4:$G$262)</f>
        <v>52577.18</v>
      </c>
      <c r="F15" s="29">
        <f>SUMIF('Actual PSO Costs by Generator'!$A$3:$A$262,'Actual PSO Costs by Supplier'!A15,'Actual PSO Costs by Generator'!$H$3:$H$262)</f>
        <v>29525.584186044271</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x14ac:dyDescent="0.25">
      <c r="A16" s="67" t="s">
        <v>582</v>
      </c>
      <c r="B16" s="68">
        <v>2632774.9700000002</v>
      </c>
      <c r="C16" s="55">
        <v>1975783.4890217604</v>
      </c>
      <c r="D16" s="55">
        <v>0</v>
      </c>
      <c r="E16" s="55">
        <f>SUMIF('Actual PSO Costs by Generator'!$A$4:$A$262,'Actual PSO Costs by Supplier'!A16,'Actual PSO Costs by Generator'!$G$4:$G$262)</f>
        <v>0</v>
      </c>
      <c r="F16" s="29">
        <f>SUMIF('Actual PSO Costs by Generator'!$A$3:$A$262,'Actual PSO Costs by Supplier'!A16,'Actual PSO Costs by Generator'!$H$3:$H$262)</f>
        <v>0</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x14ac:dyDescent="0.25">
      <c r="A17" s="67" t="s">
        <v>583</v>
      </c>
      <c r="B17" s="68" t="s">
        <v>7</v>
      </c>
      <c r="C17" s="55">
        <v>0</v>
      </c>
      <c r="D17" s="55">
        <v>512009.05379999999</v>
      </c>
      <c r="E17" s="55">
        <f>SUMIF('Actual PSO Costs by Generator'!$A$4:$A$262,'Actual PSO Costs by Supplier'!A17,'Actual PSO Costs by Generator'!$G$4:$G$262)</f>
        <v>896934.10530000005</v>
      </c>
      <c r="F17" s="29">
        <f>SUMIF('Actual PSO Costs by Generator'!$A$3:$A$262,'Actual PSO Costs by Supplier'!A17,'Actual PSO Costs by Generator'!$H$3:$H$262)</f>
        <v>209147.38484300015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x14ac:dyDescent="0.25">
      <c r="A18" s="67" t="s">
        <v>584</v>
      </c>
      <c r="B18" s="68">
        <v>0</v>
      </c>
      <c r="C18" s="55">
        <v>288551.15000000002</v>
      </c>
      <c r="D18" s="55">
        <v>519591.67</v>
      </c>
      <c r="E18" s="55">
        <f>SUMIF('Actual PSO Costs by Generator'!$A$4:$A$262,'Actual PSO Costs by Supplier'!A18,'Actual PSO Costs by Generator'!$G$4:$G$262)</f>
        <v>1601482.1</v>
      </c>
      <c r="F18" s="29">
        <f>SUMIF('Actual PSO Costs by Generator'!$A$3:$A$262,'Actual PSO Costs by Supplier'!A18,'Actual PSO Costs by Generator'!$H$3:$H$262)</f>
        <v>513330.96</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x14ac:dyDescent="0.25">
      <c r="A19" s="67" t="s">
        <v>122</v>
      </c>
      <c r="B19" s="68">
        <v>0</v>
      </c>
      <c r="C19" s="55">
        <v>0</v>
      </c>
      <c r="D19" s="55">
        <v>0</v>
      </c>
      <c r="E19" s="55">
        <f>SUMIF('Actual PSO Costs by Generator'!$A$4:$A$262,'Actual PSO Costs by Supplier'!A19,'Actual PSO Costs by Generator'!$G$4:$G$262)</f>
        <v>0</v>
      </c>
      <c r="F19" s="29">
        <f>SUMIF('Actual PSO Costs by Generator'!$A$3:$A$262,'Actual PSO Costs by Supplier'!A19,'Actual PSO Costs by Generator'!$H$3:$H$262)</f>
        <v>0</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x14ac:dyDescent="0.25">
      <c r="A20" s="67" t="s">
        <v>125</v>
      </c>
      <c r="B20" s="68" t="s">
        <v>7</v>
      </c>
      <c r="C20" s="55">
        <v>0</v>
      </c>
      <c r="D20" s="55">
        <v>0</v>
      </c>
      <c r="E20" s="55">
        <f>SUMIF('Actual PSO Costs by Generator'!$A$4:$A$262,'Actual PSO Costs by Supplier'!A20,'Actual PSO Costs by Generator'!$G$4:$G$262)</f>
        <v>3016921</v>
      </c>
      <c r="F20" s="29">
        <f>SUMIF('Actual PSO Costs by Generator'!$A$3:$A$262,'Actual PSO Costs by Supplier'!A20,'Actual PSO Costs by Generator'!$H$3:$H$262)</f>
        <v>1481308.58</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x14ac:dyDescent="0.25">
      <c r="A21" s="67" t="s">
        <v>128</v>
      </c>
      <c r="B21" s="68">
        <v>946647.49</v>
      </c>
      <c r="C21" s="55">
        <v>7912342.8600000003</v>
      </c>
      <c r="D21" s="55">
        <v>7877469.6607189346</v>
      </c>
      <c r="E21" s="55">
        <f>SUMIF('Actual PSO Costs by Generator'!$A$4:$A$262,'Actual PSO Costs by Supplier'!A21,'Actual PSO Costs by Generator'!$G$4:$G$262)</f>
        <v>13563028.140000001</v>
      </c>
      <c r="F21" s="29">
        <f>SUMIF('Actual PSO Costs by Generator'!$A$3:$A$262,'Actual PSO Costs by Supplier'!A21,'Actual PSO Costs by Generator'!$H$3:$H$262)</f>
        <v>0</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x14ac:dyDescent="0.25">
      <c r="A22" s="67" t="s">
        <v>130</v>
      </c>
      <c r="B22" s="68">
        <v>672680.77</v>
      </c>
      <c r="C22" s="55">
        <v>1556883.18</v>
      </c>
      <c r="D22" s="55">
        <v>2477036.7000000002</v>
      </c>
      <c r="E22" s="55">
        <f>SUMIF('Actual PSO Costs by Generator'!$A$4:$A$262,'Actual PSO Costs by Supplier'!A22,'Actual PSO Costs by Generator'!$G$4:$G$262)</f>
        <v>3977619.02</v>
      </c>
      <c r="F22" s="29">
        <f>SUMIF('Actual PSO Costs by Generator'!$A$3:$A$262,'Actual PSO Costs by Supplier'!A22,'Actual PSO Costs by Generator'!$H$3:$H$262)</f>
        <v>1148100.9665761399</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x14ac:dyDescent="0.25">
      <c r="A23" s="67" t="s">
        <v>133</v>
      </c>
      <c r="B23" s="68">
        <v>158703.33000000002</v>
      </c>
      <c r="C23" s="55">
        <v>148589.41999999998</v>
      </c>
      <c r="D23" s="55">
        <v>368081.66000000003</v>
      </c>
      <c r="E23" s="55">
        <f>SUMIF('Actual PSO Costs by Generator'!$A$4:$A$262,'Actual PSO Costs by Supplier'!A23,'Actual PSO Costs by Generator'!$G$4:$G$262)</f>
        <v>617328.92760000005</v>
      </c>
      <c r="F23" s="29">
        <f>SUMIF('Actual PSO Costs by Generator'!$A$3:$A$262,'Actual PSO Costs by Supplier'!A23,'Actual PSO Costs by Generator'!$H$3:$H$262)</f>
        <v>114669.79777173628</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25">
      <c r="A24" s="67" t="s">
        <v>138</v>
      </c>
      <c r="B24" s="68">
        <v>5518160.8499999996</v>
      </c>
      <c r="C24" s="55">
        <v>4461081.59</v>
      </c>
      <c r="D24" s="55">
        <v>6836270.5499999998</v>
      </c>
      <c r="E24" s="55">
        <f>SUMIF('Actual PSO Costs by Generator'!$A$4:$A$262,'Actual PSO Costs by Supplier'!A24,'Actual PSO Costs by Generator'!$G$4:$G$262)</f>
        <v>10377549.02</v>
      </c>
      <c r="F24" s="29">
        <f>SUMIF('Actual PSO Costs by Generator'!$A$3:$A$262,'Actual PSO Costs by Supplier'!A24,'Actual PSO Costs by Generator'!$H$3:$H$262)</f>
        <v>2704597.57</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25">
      <c r="A25" s="67" t="s">
        <v>141</v>
      </c>
      <c r="B25" s="68">
        <v>14591604</v>
      </c>
      <c r="C25" s="55">
        <v>8974130</v>
      </c>
      <c r="D25" s="55">
        <v>10879424.880000001</v>
      </c>
      <c r="E25" s="55">
        <f>SUMIF('Actual PSO Costs by Generator'!$A$4:$A$262,'Actual PSO Costs by Supplier'!A25,'Actual PSO Costs by Generator'!$G$4:$G$262)</f>
        <v>19330448.710000001</v>
      </c>
      <c r="F25" s="29">
        <f>SUMIF('Actual PSO Costs by Generator'!$A$3:$A$262,'Actual PSO Costs by Supplier'!A25,'Actual PSO Costs by Generator'!$H$3:$H$262)</f>
        <v>7862744</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25">
      <c r="A26" s="67" t="s">
        <v>144</v>
      </c>
      <c r="B26" s="68" t="s">
        <v>7</v>
      </c>
      <c r="C26" s="55">
        <v>0</v>
      </c>
      <c r="D26" s="55">
        <v>387075.48</v>
      </c>
      <c r="E26" s="55">
        <f>SUMIF('Actual PSO Costs by Generator'!$A$4:$A$262,'Actual PSO Costs by Supplier'!A26,'Actual PSO Costs by Generator'!$G$4:$G$262)</f>
        <v>11054233.02</v>
      </c>
      <c r="F26" s="29">
        <f>SUMIF('Actual PSO Costs by Generator'!$A$3:$A$262,'Actual PSO Costs by Supplier'!A26,'Actual PSO Costs by Generator'!$H$3:$H$262)</f>
        <v>3110219.0900000008</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25">
      <c r="A27" s="67" t="s">
        <v>149</v>
      </c>
      <c r="B27" s="68">
        <v>14038198</v>
      </c>
      <c r="C27" s="55">
        <v>13357176.094516</v>
      </c>
      <c r="D27" s="55">
        <v>28210617.978522439</v>
      </c>
      <c r="E27" s="55">
        <f>SUMIF('Actual PSO Costs by Generator'!$A$4:$A$262,'Actual PSO Costs by Supplier'!A27,'Actual PSO Costs by Generator'!$G$4:$G$262)</f>
        <v>68888245.519623578</v>
      </c>
      <c r="F27" s="29">
        <f>SUMIF('Actual PSO Costs by Generator'!$A$3:$A$262,'Actual PSO Costs by Supplier'!A27,'Actual PSO Costs by Generator'!$H$3:$H$262)</f>
        <v>20554650.34273497</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25">
      <c r="A28" s="67" t="s">
        <v>784</v>
      </c>
      <c r="B28" s="68" t="s">
        <v>7</v>
      </c>
      <c r="C28" s="55" t="s">
        <v>7</v>
      </c>
      <c r="D28" s="55" t="s">
        <v>7</v>
      </c>
      <c r="E28" s="55">
        <f>SUMIF('Actual PSO Costs by Generator'!$A$4:$A$262,'Actual PSO Costs by Supplier'!A28,'Actual PSO Costs by Generator'!$G$4:$G$262)</f>
        <v>3628257.72</v>
      </c>
      <c r="F28" s="29">
        <f>SUMIF('Actual PSO Costs by Generator'!$A$3:$A$262,'Actual PSO Costs by Supplier'!A28,'Actual PSO Costs by Generator'!$H$3:$H$262)</f>
        <v>869596.56</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25">
      <c r="A29" s="67" t="s">
        <v>585</v>
      </c>
      <c r="B29" s="68">
        <v>59721</v>
      </c>
      <c r="C29" s="55">
        <v>45405</v>
      </c>
      <c r="D29" s="55">
        <v>74829</v>
      </c>
      <c r="E29" s="55">
        <f>SUMIF('Actual PSO Costs by Generator'!$A$4:$A$262,'Actual PSO Costs by Supplier'!A29,'Actual PSO Costs by Generator'!$G$4:$G$262)</f>
        <v>126974</v>
      </c>
      <c r="F29" s="29">
        <f>SUMIF('Actual PSO Costs by Generator'!$A$3:$A$262,'Actual PSO Costs by Supplier'!A29,'Actual PSO Costs by Generator'!$H$3:$H$262)</f>
        <v>53368</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25">
      <c r="A30" s="67" t="s">
        <v>586</v>
      </c>
      <c r="B30" s="68">
        <v>2683764.64</v>
      </c>
      <c r="C30" s="55">
        <v>1520112.44</v>
      </c>
      <c r="D30" s="55">
        <v>3084059.17</v>
      </c>
      <c r="E30" s="55">
        <f>SUMIF('Actual PSO Costs by Generator'!$A$4:$A$262,'Actual PSO Costs by Supplier'!A30,'Actual PSO Costs by Generator'!$G$4:$G$262)</f>
        <v>5247865.8</v>
      </c>
      <c r="F30" s="29">
        <f>SUMIF('Actual PSO Costs by Generator'!$A$3:$A$262,'Actual PSO Costs by Supplier'!A30,'Actual PSO Costs by Generator'!$H$3:$H$262)</f>
        <v>1311564.6296116614</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25">
      <c r="A31" s="67" t="s">
        <v>196</v>
      </c>
      <c r="B31" s="68">
        <v>0</v>
      </c>
      <c r="C31" s="55">
        <v>0</v>
      </c>
      <c r="D31" s="55">
        <v>20676.86</v>
      </c>
      <c r="E31" s="55">
        <f>SUMIF('Actual PSO Costs by Generator'!$A$4:$A$262,'Actual PSO Costs by Supplier'!A31,'Actual PSO Costs by Generator'!$G$4:$G$262)</f>
        <v>56891.94</v>
      </c>
      <c r="F31" s="29">
        <f>SUMIF('Actual PSO Costs by Generator'!$A$3:$A$262,'Actual PSO Costs by Supplier'!A31,'Actual PSO Costs by Generator'!$H$3:$H$262)</f>
        <v>7740.87</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25">
      <c r="A32" s="67" t="s">
        <v>190</v>
      </c>
      <c r="B32" s="68">
        <v>0</v>
      </c>
      <c r="C32" s="55">
        <v>856344.97</v>
      </c>
      <c r="D32" s="55">
        <v>3532952.8842298146</v>
      </c>
      <c r="E32" s="55">
        <f>SUMIF('Actual PSO Costs by Generator'!$A$4:$A$262,'Actual PSO Costs by Supplier'!A32,'Actual PSO Costs by Generator'!$G$4:$G$262)</f>
        <v>5586830.1699999999</v>
      </c>
      <c r="F32" s="29">
        <f>SUMIF('Actual PSO Costs by Generator'!$A$3:$A$262,'Actual PSO Costs by Supplier'!A32,'Actual PSO Costs by Generator'!$H$3:$H$262)</f>
        <v>1274293.5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25">
      <c r="A33" s="67" t="s">
        <v>587</v>
      </c>
      <c r="B33" s="68">
        <v>817125.39</v>
      </c>
      <c r="C33" s="55">
        <v>1973631.78</v>
      </c>
      <c r="D33" s="55">
        <v>3453811.22</v>
      </c>
      <c r="E33" s="55">
        <f>SUMIF('Actual PSO Costs by Generator'!$A$4:$A$262,'Actual PSO Costs by Supplier'!A33,'Actual PSO Costs by Generator'!$G$4:$G$262)</f>
        <v>5190148.37</v>
      </c>
      <c r="F33" s="29">
        <f>SUMIF('Actual PSO Costs by Generator'!$A$3:$A$262,'Actual PSO Costs by Supplier'!A33,'Actual PSO Costs by Generator'!$H$3:$H$262)</f>
        <v>1696752.84</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25">
      <c r="A34" s="67" t="s">
        <v>588</v>
      </c>
      <c r="B34" s="68">
        <v>0</v>
      </c>
      <c r="C34" s="55">
        <v>102484.9151</v>
      </c>
      <c r="D34" s="55">
        <v>163786</v>
      </c>
      <c r="E34" s="55">
        <f>SUMIF('Actual PSO Costs by Generator'!$A$4:$A$262,'Actual PSO Costs by Supplier'!A34,'Actual PSO Costs by Generator'!$G$4:$G$262)</f>
        <v>262601.03999999998</v>
      </c>
      <c r="F34" s="29">
        <f>SUMIF('Actual PSO Costs by Generator'!$A$3:$A$262,'Actual PSO Costs by Supplier'!A34,'Actual PSO Costs by Generator'!$H$3:$H$262)</f>
        <v>24285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25">
      <c r="A35" s="67" t="s">
        <v>202</v>
      </c>
      <c r="B35" s="68">
        <v>0</v>
      </c>
      <c r="C35" s="55">
        <v>429684.01</v>
      </c>
      <c r="D35" s="55">
        <v>1715689.96</v>
      </c>
      <c r="E35" s="55">
        <f>SUMIF('Actual PSO Costs by Generator'!$A$4:$A$262,'Actual PSO Costs by Supplier'!A35,'Actual PSO Costs by Generator'!$G$4:$G$262)</f>
        <v>0</v>
      </c>
      <c r="F35" s="29">
        <f>SUMIF('Actual PSO Costs by Generator'!$A$3:$A$262,'Actual PSO Costs by Supplier'!A35,'Actual PSO Costs by Generator'!$H$3:$H$262)</f>
        <v>0</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25">
      <c r="A36" s="67" t="s">
        <v>205</v>
      </c>
      <c r="B36" s="68">
        <v>2637099.63</v>
      </c>
      <c r="C36" s="55">
        <v>1719479.8569436362</v>
      </c>
      <c r="D36" s="55">
        <v>2086341</v>
      </c>
      <c r="E36" s="55">
        <f>SUMIF('Actual PSO Costs by Generator'!$A$4:$A$262,'Actual PSO Costs by Supplier'!A36,'Actual PSO Costs by Generator'!$G$4:$G$262)</f>
        <v>3166063.9586146763</v>
      </c>
      <c r="F36" s="29">
        <f>SUMIF('Actual PSO Costs by Generator'!$A$3:$A$262,'Actual PSO Costs by Supplier'!A36,'Actual PSO Costs by Generator'!$H$3:$H$262)</f>
        <v>1559910.5166197321</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25">
      <c r="A37" s="67" t="s">
        <v>208</v>
      </c>
      <c r="B37" s="68">
        <v>920145.84000000008</v>
      </c>
      <c r="C37" s="55">
        <v>895663.73404583149</v>
      </c>
      <c r="D37" s="55">
        <v>1290773.5899999999</v>
      </c>
      <c r="E37" s="55">
        <f>SUMIF('Actual PSO Costs by Generator'!$A$4:$A$262,'Actual PSO Costs by Supplier'!A37,'Actual PSO Costs by Generator'!$G$4:$G$262)</f>
        <v>1482319.8</v>
      </c>
      <c r="F37" s="29">
        <f>SUMIF('Actual PSO Costs by Generator'!$A$3:$A$262,'Actual PSO Costs by Supplier'!A37,'Actual PSO Costs by Generator'!$H$3:$H$262)</f>
        <v>772642.98174685019</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25">
      <c r="A38" s="67" t="s">
        <v>215</v>
      </c>
      <c r="B38" s="68">
        <v>96895</v>
      </c>
      <c r="C38" s="55">
        <v>49652</v>
      </c>
      <c r="D38" s="55">
        <v>72876.45</v>
      </c>
      <c r="E38" s="55">
        <f>SUMIF('Actual PSO Costs by Generator'!$A$4:$A$262,'Actual PSO Costs by Supplier'!A38,'Actual PSO Costs by Generator'!$G$4:$G$262)</f>
        <v>70773.72</v>
      </c>
      <c r="F38" s="29">
        <f>SUMIF('Actual PSO Costs by Generator'!$A$3:$A$262,'Actual PSO Costs by Supplier'!A38,'Actual PSO Costs by Generator'!$H$3:$H$262)</f>
        <v>47787.51</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25">
      <c r="A39" s="67" t="s">
        <v>220</v>
      </c>
      <c r="B39" s="68">
        <v>3630208.64</v>
      </c>
      <c r="C39" s="55">
        <v>2332554.7799999998</v>
      </c>
      <c r="D39" s="55">
        <v>3668425.05</v>
      </c>
      <c r="E39" s="55">
        <f>SUMIF('Actual PSO Costs by Generator'!$A$4:$A$262,'Actual PSO Costs by Supplier'!A39,'Actual PSO Costs by Generator'!$G$4:$G$262)</f>
        <v>5183605.8499999996</v>
      </c>
      <c r="F39" s="29">
        <f>SUMIF('Actual PSO Costs by Generator'!$A$3:$A$262,'Actual PSO Costs by Supplier'!A39,'Actual PSO Costs by Generator'!$H$3:$H$262)</f>
        <v>789403.51</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25">
      <c r="A40" s="67" t="s">
        <v>589</v>
      </c>
      <c r="B40" s="68">
        <v>0</v>
      </c>
      <c r="C40" s="55">
        <v>154455</v>
      </c>
      <c r="D40" s="55">
        <v>344799.93</v>
      </c>
      <c r="E40" s="55">
        <f>SUMIF('Actual PSO Costs by Generator'!$A$4:$A$262,'Actual PSO Costs by Supplier'!A40,'Actual PSO Costs by Generator'!$G$4:$G$262)</f>
        <v>545343.13</v>
      </c>
      <c r="F40" s="29">
        <f>SUMIF('Actual PSO Costs by Generator'!$A$3:$A$262,'Actual PSO Costs by Supplier'!A40,'Actual PSO Costs by Generator'!$H$3:$H$262)</f>
        <v>75396.92</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x14ac:dyDescent="0.25">
      <c r="A41" s="67" t="s">
        <v>226</v>
      </c>
      <c r="B41" s="68">
        <v>0</v>
      </c>
      <c r="C41" s="55">
        <v>2767</v>
      </c>
      <c r="D41" s="55">
        <v>4621</v>
      </c>
      <c r="E41" s="55">
        <f>SUMIF('Actual PSO Costs by Generator'!$A$4:$A$262,'Actual PSO Costs by Supplier'!A41,'Actual PSO Costs by Generator'!$G$4:$G$262)</f>
        <v>0</v>
      </c>
      <c r="F41" s="29">
        <f>SUMIF('Actual PSO Costs by Generator'!$A$3:$A$262,'Actual PSO Costs by Supplier'!A41,'Actual PSO Costs by Generator'!$H$3:$H$262)</f>
        <v>0</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x14ac:dyDescent="0.25">
      <c r="A42" s="67" t="s">
        <v>590</v>
      </c>
      <c r="B42" s="68">
        <v>0</v>
      </c>
      <c r="C42" s="55">
        <v>0</v>
      </c>
      <c r="D42" s="55">
        <v>14899</v>
      </c>
      <c r="E42" s="55">
        <f>SUMIF('Actual PSO Costs by Generator'!$A$4:$A$262,'Actual PSO Costs by Supplier'!A42,'Actual PSO Costs by Generator'!$G$4:$G$262)</f>
        <v>68489.52</v>
      </c>
      <c r="F42" s="29">
        <f>SUMIF('Actual PSO Costs by Generator'!$A$3:$A$262,'Actual PSO Costs by Supplier'!A42,'Actual PSO Costs by Generator'!$H$3:$H$262)</f>
        <v>0</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x14ac:dyDescent="0.25">
      <c r="A43" s="67" t="s">
        <v>236</v>
      </c>
      <c r="B43" s="68">
        <v>0</v>
      </c>
      <c r="C43" s="55">
        <v>142325.74</v>
      </c>
      <c r="D43" s="55">
        <v>3444664.57</v>
      </c>
      <c r="E43" s="55">
        <f>SUMIF('Actual PSO Costs by Generator'!$A$4:$A$262,'Actual PSO Costs by Supplier'!A43,'Actual PSO Costs by Generator'!$G$4:$G$262)</f>
        <v>4882885.45</v>
      </c>
      <c r="F43" s="29">
        <f>SUMIF('Actual PSO Costs by Generator'!$A$3:$A$262,'Actual PSO Costs by Supplier'!A43,'Actual PSO Costs by Generator'!$H$3:$H$262)</f>
        <v>1350118.15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x14ac:dyDescent="0.25">
      <c r="A44" s="67" t="s">
        <v>239</v>
      </c>
      <c r="B44" s="68">
        <v>6244250</v>
      </c>
      <c r="C44" s="55">
        <v>4275187</v>
      </c>
      <c r="D44" s="55">
        <v>6891943</v>
      </c>
      <c r="E44" s="55">
        <f>SUMIF('Actual PSO Costs by Generator'!$A$4:$A$262,'Actual PSO Costs by Supplier'!A44,'Actual PSO Costs by Generator'!$G$4:$G$262)</f>
        <v>11128482</v>
      </c>
      <c r="F44" s="29">
        <f>SUMIF('Actual PSO Costs by Generator'!$A$3:$A$262,'Actual PSO Costs by Supplier'!A44,'Actual PSO Costs by Generator'!$H$3:$H$262)</f>
        <v>3557413</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x14ac:dyDescent="0.25">
      <c r="A45" s="67" t="s">
        <v>242</v>
      </c>
      <c r="B45" s="68">
        <v>5773113.1700000027</v>
      </c>
      <c r="C45" s="55">
        <v>4344175.3417289359</v>
      </c>
      <c r="D45" s="55">
        <v>9941388.3800000027</v>
      </c>
      <c r="E45" s="55">
        <f>SUMIF('Actual PSO Costs by Generator'!$A$4:$A$262,'Actual PSO Costs by Supplier'!A45,'Actual PSO Costs by Generator'!$G$4:$G$262)</f>
        <v>17174818.483540002</v>
      </c>
      <c r="F45" s="29">
        <f>SUMIF('Actual PSO Costs by Generator'!$A$3:$A$262,'Actual PSO Costs by Supplier'!A45,'Actual PSO Costs by Generator'!$H$3:$H$262)</f>
        <v>2426282.4940768862</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x14ac:dyDescent="0.25">
      <c r="A46" s="67" t="s">
        <v>327</v>
      </c>
      <c r="B46" s="68" t="s">
        <v>7</v>
      </c>
      <c r="C46" s="55">
        <v>2328841.5</v>
      </c>
      <c r="D46" s="55">
        <v>8032789.1799999997</v>
      </c>
      <c r="E46" s="55">
        <f>SUMIF('Actual PSO Costs by Generator'!$A$4:$A$262,'Actual PSO Costs by Supplier'!A46,'Actual PSO Costs by Generator'!$G$4:$G$262)</f>
        <v>12309660.359999999</v>
      </c>
      <c r="F46" s="29">
        <f>SUMIF('Actual PSO Costs by Generator'!$A$3:$A$262,'Actual PSO Costs by Supplier'!A46,'Actual PSO Costs by Generator'!$H$3:$H$262)</f>
        <v>2937054.6</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x14ac:dyDescent="0.25">
      <c r="A47" s="67" t="s">
        <v>591</v>
      </c>
      <c r="B47" s="68">
        <v>0</v>
      </c>
      <c r="C47" s="55">
        <v>56289.73</v>
      </c>
      <c r="D47" s="55">
        <v>942937.32</v>
      </c>
      <c r="E47" s="55">
        <f>SUMIF('Actual PSO Costs by Generator'!$A$4:$A$262,'Actual PSO Costs by Supplier'!A47,'Actual PSO Costs by Generator'!$G$4:$G$262)</f>
        <v>1547630.05</v>
      </c>
      <c r="F47" s="29">
        <f>SUMIF('Actual PSO Costs by Generator'!$A$3:$A$262,'Actual PSO Costs by Supplier'!A47,'Actual PSO Costs by Generator'!$H$3:$H$262)</f>
        <v>459696.04</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x14ac:dyDescent="0.25">
      <c r="A48" s="67" t="s">
        <v>592</v>
      </c>
      <c r="B48" s="68">
        <v>111661</v>
      </c>
      <c r="C48" s="55">
        <v>41184</v>
      </c>
      <c r="D48" s="55">
        <v>33381.019999999997</v>
      </c>
      <c r="E48" s="55">
        <f>SUMIF('Actual PSO Costs by Generator'!$A$4:$A$262,'Actual PSO Costs by Supplier'!A48,'Actual PSO Costs by Generator'!$G$4:$G$262)</f>
        <v>265288.40000000002</v>
      </c>
      <c r="F48" s="29">
        <f>SUMIF('Actual PSO Costs by Generator'!$A$3:$A$262,'Actual PSO Costs by Supplier'!A48,'Actual PSO Costs by Generator'!$H$3:$H$262)</f>
        <v>102412.44</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x14ac:dyDescent="0.25">
      <c r="A49" s="67" t="s">
        <v>340</v>
      </c>
      <c r="B49" s="68" t="s">
        <v>7</v>
      </c>
      <c r="C49" s="55">
        <v>17295.68</v>
      </c>
      <c r="D49" s="55">
        <v>5588489.0199999996</v>
      </c>
      <c r="E49" s="55">
        <f>SUMIF('Actual PSO Costs by Generator'!$A$4:$A$262,'Actual PSO Costs by Supplier'!A49,'Actual PSO Costs by Generator'!$G$4:$G$262)</f>
        <v>8516298.8800000008</v>
      </c>
      <c r="F49" s="29">
        <f>SUMIF('Actual PSO Costs by Generator'!$A$3:$A$262,'Actual PSO Costs by Supplier'!A49,'Actual PSO Costs by Generator'!$H$3:$H$262)</f>
        <v>2230277.73</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x14ac:dyDescent="0.25">
      <c r="A50" s="67" t="s">
        <v>343</v>
      </c>
      <c r="B50" s="68">
        <v>0</v>
      </c>
      <c r="C50" s="55">
        <v>613568.05000000005</v>
      </c>
      <c r="D50" s="55">
        <v>701191.6</v>
      </c>
      <c r="E50" s="55">
        <f>SUMIF('Actual PSO Costs by Generator'!$A$4:$A$262,'Actual PSO Costs by Supplier'!A50,'Actual PSO Costs by Generator'!$G$4:$G$262)</f>
        <v>2140443.7999999998</v>
      </c>
      <c r="F50" s="29">
        <f>SUMIF('Actual PSO Costs by Generator'!$A$3:$A$262,'Actual PSO Costs by Supplier'!A50,'Actual PSO Costs by Generator'!$H$3:$H$262)</f>
        <v>642624.18999999994</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x14ac:dyDescent="0.25">
      <c r="A51" s="67" t="s">
        <v>346</v>
      </c>
      <c r="B51" s="68" t="s">
        <v>7</v>
      </c>
      <c r="C51" s="55" t="s">
        <v>7</v>
      </c>
      <c r="D51" s="55">
        <v>1935.98</v>
      </c>
      <c r="E51" s="55">
        <f>SUMIF('Actual PSO Costs by Generator'!$A$4:$A$262,'Actual PSO Costs by Supplier'!A51,'Actual PSO Costs by Generator'!$G$4:$G$262)</f>
        <v>3877622.6</v>
      </c>
      <c r="F51" s="29">
        <f>SUMIF('Actual PSO Costs by Generator'!$A$3:$A$262,'Actual PSO Costs by Supplier'!A51,'Actual PSO Costs by Generator'!$H$3:$H$262)</f>
        <v>977185.85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x14ac:dyDescent="0.25">
      <c r="A52" s="67" t="s">
        <v>349</v>
      </c>
      <c r="B52" s="68">
        <v>0</v>
      </c>
      <c r="C52" s="55">
        <v>59301.78</v>
      </c>
      <c r="D52" s="55">
        <v>758107.39</v>
      </c>
      <c r="E52" s="55">
        <f>SUMIF('Actual PSO Costs by Generator'!$A$4:$A$262,'Actual PSO Costs by Supplier'!A52,'Actual PSO Costs by Generator'!$G$4:$G$262)</f>
        <v>1199252.3</v>
      </c>
      <c r="F52" s="29">
        <f>SUMIF('Actual PSO Costs by Generator'!$A$3:$A$262,'Actual PSO Costs by Supplier'!A52,'Actual PSO Costs by Generator'!$H$3:$H$262)</f>
        <v>0</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x14ac:dyDescent="0.25">
      <c r="A53" s="67" t="s">
        <v>352</v>
      </c>
      <c r="B53" s="68">
        <v>2567566</v>
      </c>
      <c r="C53" s="55">
        <v>3753471</v>
      </c>
      <c r="D53" s="55">
        <v>5851140</v>
      </c>
      <c r="E53" s="55">
        <f>SUMIF('Actual PSO Costs by Generator'!$A$4:$A$262,'Actual PSO Costs by Supplier'!A53,'Actual PSO Costs by Generator'!$G$4:$G$262)</f>
        <v>9111149</v>
      </c>
      <c r="F53" s="29">
        <f>SUMIF('Actual PSO Costs by Generator'!$A$3:$A$262,'Actual PSO Costs by Supplier'!A53,'Actual PSO Costs by Generator'!$H$3:$H$262)</f>
        <v>2645303</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x14ac:dyDescent="0.25">
      <c r="A54" s="67" t="s">
        <v>355</v>
      </c>
      <c r="B54" s="68">
        <v>485967</v>
      </c>
      <c r="C54" s="55">
        <v>377810.59159346146</v>
      </c>
      <c r="D54" s="55">
        <v>630067</v>
      </c>
      <c r="E54" s="55">
        <f>SUMIF('Actual PSO Costs by Generator'!$A$4:$A$262,'Actual PSO Costs by Supplier'!A54,'Actual PSO Costs by Generator'!$G$4:$G$262)</f>
        <v>252614</v>
      </c>
      <c r="F54" s="29">
        <f>SUMIF('Actual PSO Costs by Generator'!$A$3:$A$262,'Actual PSO Costs by Supplier'!A54,'Actual PSO Costs by Generator'!$H$3:$H$262)</f>
        <v>347438.38339562132</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x14ac:dyDescent="0.25">
      <c r="A55" s="81" t="s">
        <v>362</v>
      </c>
      <c r="B55" s="68" t="s">
        <v>7</v>
      </c>
      <c r="C55" s="55" t="s">
        <v>7</v>
      </c>
      <c r="D55" s="55">
        <v>26371.08</v>
      </c>
      <c r="E55" s="55">
        <f>SUMIF('Actual PSO Costs by Generator'!$A$4:$A$262,'Actual PSO Costs by Supplier'!A55,'Actual PSO Costs by Generator'!$G$4:$G$262)</f>
        <v>5658713.5700000003</v>
      </c>
      <c r="F55" s="29">
        <f>SUMIF('Actual PSO Costs by Generator'!$A$3:$A$262,'Actual PSO Costs by Supplier'!A55,'Actual PSO Costs by Generator'!$H$3:$H$262)</f>
        <v>1503056.07</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x14ac:dyDescent="0.25">
      <c r="A56" s="81" t="s">
        <v>365</v>
      </c>
      <c r="B56" s="68">
        <v>30709543.199302148</v>
      </c>
      <c r="C56" s="55">
        <v>32204626.833849747</v>
      </c>
      <c r="D56" s="55">
        <v>55639625.057507738</v>
      </c>
      <c r="E56" s="55">
        <f>SUMIF('Actual PSO Costs by Generator'!$A$4:$A$262,'Actual PSO Costs by Supplier'!A56,'Actual PSO Costs by Generator'!$G$4:$G$262)</f>
        <v>91942630.605284885</v>
      </c>
      <c r="F56" s="29">
        <f>SUMIF('Actual PSO Costs by Generator'!$A$3:$A$262,'Actual PSO Costs by Supplier'!A56,'Actual PSO Costs by Generator'!$H$3:$H$262)</f>
        <v>28362553.052613489</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x14ac:dyDescent="0.25">
      <c r="A57" s="81" t="s">
        <v>593</v>
      </c>
      <c r="B57" s="68" t="s">
        <v>7</v>
      </c>
      <c r="C57" s="55" t="s">
        <v>7</v>
      </c>
      <c r="D57" s="55">
        <v>3286359.5350000001</v>
      </c>
      <c r="E57" s="55">
        <f>SUMIF('Actual PSO Costs by Generator'!$A$4:$A$262,'Actual PSO Costs by Supplier'!A57,'Actual PSO Costs by Generator'!$G$4:$G$262)</f>
        <v>7179391.3500000006</v>
      </c>
      <c r="F57" s="29">
        <f>SUMIF('Actual PSO Costs by Generator'!$A$3:$A$262,'Actual PSO Costs by Supplier'!A57,'Actual PSO Costs by Generator'!$H$3:$H$262)</f>
        <v>2708576.0839438783</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x14ac:dyDescent="0.25">
      <c r="A58" s="81" t="s">
        <v>449</v>
      </c>
      <c r="B58" s="68" t="s">
        <v>7</v>
      </c>
      <c r="C58" s="55">
        <v>92556.81</v>
      </c>
      <c r="D58" s="55">
        <v>568692.55000000005</v>
      </c>
      <c r="E58" s="55">
        <f>SUMIF('Actual PSO Costs by Generator'!$A$4:$A$262,'Actual PSO Costs by Supplier'!A58,'Actual PSO Costs by Generator'!$G$4:$G$262)</f>
        <v>0</v>
      </c>
      <c r="F58" s="29">
        <f>SUMIF('Actual PSO Costs by Generator'!$A$3:$A$262,'Actual PSO Costs by Supplier'!A58,'Actual PSO Costs by Generator'!$H$3:$H$262)</f>
        <v>0</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x14ac:dyDescent="0.25">
      <c r="A59" s="81" t="s">
        <v>452</v>
      </c>
      <c r="B59" s="68" t="s">
        <v>7</v>
      </c>
      <c r="C59" s="55">
        <v>3423.0700359999996</v>
      </c>
      <c r="D59" s="55">
        <v>8565.52</v>
      </c>
      <c r="E59" s="55">
        <f>SUMIF('Actual PSO Costs by Generator'!$A$4:$A$262,'Actual PSO Costs by Supplier'!A59,'Actual PSO Costs by Generator'!$G$4:$G$262)</f>
        <v>8472.36</v>
      </c>
      <c r="F59" s="29">
        <f>SUMIF('Actual PSO Costs by Generator'!$A$3:$A$262,'Actual PSO Costs by Supplier'!A59,'Actual PSO Costs by Generator'!$H$3:$H$262)</f>
        <v>0</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x14ac:dyDescent="0.25">
      <c r="A60" s="67" t="s">
        <v>461</v>
      </c>
      <c r="B60" s="68">
        <v>9522.6500000000015</v>
      </c>
      <c r="C60" s="55" t="s">
        <v>7</v>
      </c>
      <c r="D60" s="55">
        <v>2975788.12</v>
      </c>
      <c r="E60" s="55">
        <f>SUMIF('Actual PSO Costs by Generator'!$A$4:$A$262,'Actual PSO Costs by Supplier'!A60,'Actual PSO Costs by Generator'!$G$4:$G$262)</f>
        <v>8241057.6299999999</v>
      </c>
      <c r="F60" s="29">
        <f>SUMIF('Actual PSO Costs by Generator'!$A$3:$A$262,'Actual PSO Costs by Supplier'!A60,'Actual PSO Costs by Generator'!$H$3:$H$262)</f>
        <v>2136633.64</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x14ac:dyDescent="0.25">
      <c r="A61" s="67" t="s">
        <v>463</v>
      </c>
      <c r="B61" s="68">
        <v>31550887.790000003</v>
      </c>
      <c r="C61" s="55">
        <v>23122584.00152535</v>
      </c>
      <c r="D61" s="55">
        <v>43566197.896400012</v>
      </c>
      <c r="E61" s="55">
        <f>SUMIF('Actual PSO Costs by Generator'!$A$4:$A$262,'Actual PSO Costs by Supplier'!A61,'Actual PSO Costs by Generator'!$G$4:$G$262)</f>
        <v>69043009.560000002</v>
      </c>
      <c r="F61" s="29">
        <f>SUMIF('Actual PSO Costs by Generator'!$A$3:$A$262,'Actual PSO Costs by Supplier'!A61,'Actual PSO Costs by Generator'!$H$3:$H$262)</f>
        <v>20398405.780000005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5.75" thickBot="1" x14ac:dyDescent="0.3">
      <c r="A62" s="82" t="s">
        <v>560</v>
      </c>
      <c r="B62" s="83">
        <v>0</v>
      </c>
      <c r="C62" s="58">
        <v>0</v>
      </c>
      <c r="D62" s="58">
        <v>2750847.13</v>
      </c>
      <c r="E62" s="58">
        <f>SUMIF('Actual PSO Costs by Generator'!$A$4:$A$262,'Actual PSO Costs by Supplier'!A62,'Actual PSO Costs by Generator'!$G$4:$G$262)</f>
        <v>5244316.0199999996</v>
      </c>
      <c r="F62" s="54">
        <f>SUMIF('Actual PSO Costs by Generator'!$A$3:$A$262,'Actual PSO Costs by Supplier'!A62,'Actual PSO Costs by Generator'!$H$3:$H$262)</f>
        <v>1261859.9099999999</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x14ac:dyDescent="0.25">
      <c r="A64" s="26"/>
      <c r="B64" s="64"/>
      <c r="C64" s="64"/>
      <c r="D64" s="64"/>
      <c r="E64" s="64"/>
      <c r="F64" s="64"/>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x14ac:dyDescent="0.25">
      <c r="A66" s="26"/>
      <c r="B66" s="64"/>
      <c r="C66" s="64"/>
      <c r="D66" s="64"/>
      <c r="E66" s="64"/>
      <c r="F66" s="64"/>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x14ac:dyDescent="0.25">
      <c r="A67" s="26"/>
      <c r="B67" s="26"/>
      <c r="C67" s="59"/>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x14ac:dyDescent="0.25">
      <c r="A114" s="26"/>
      <c r="B114" s="26"/>
      <c r="C114" s="26"/>
      <c r="D114" s="26"/>
      <c r="E114" s="26"/>
      <c r="F114" s="26"/>
    </row>
    <row r="115" spans="1:36" x14ac:dyDescent="0.25">
      <c r="F115" s="26"/>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312C-0846-4259-A6C9-CD8C9EC980D1}">
  <dimension ref="A1:AI204"/>
  <sheetViews>
    <sheetView topLeftCell="C9" zoomScale="85" zoomScaleNormal="85" workbookViewId="0">
      <selection activeCell="M53" sqref="M53"/>
    </sheetView>
  </sheetViews>
  <sheetFormatPr defaultRowHeight="15" x14ac:dyDescent="0.25"/>
  <cols>
    <col min="1" max="1" width="40.42578125" style="26" bestFit="1" customWidth="1"/>
    <col min="2" max="6" width="23.42578125" customWidth="1"/>
    <col min="7" max="7" width="10.140625" customWidth="1"/>
    <col min="8" max="12" width="8.7109375" customWidth="1"/>
    <col min="13" max="13" width="40.42578125" bestFit="1" customWidth="1"/>
  </cols>
  <sheetData>
    <row r="1" spans="1:34" ht="48.6" customHeight="1" thickBot="1" x14ac:dyDescent="0.3">
      <c r="A1" s="99" t="s">
        <v>576</v>
      </c>
      <c r="B1" s="100" t="s">
        <v>631</v>
      </c>
      <c r="C1" s="41" t="s">
        <v>630</v>
      </c>
      <c r="D1" s="41" t="s">
        <v>624</v>
      </c>
      <c r="E1" s="41" t="s">
        <v>735</v>
      </c>
      <c r="F1" s="41" t="s">
        <v>989</v>
      </c>
      <c r="G1" s="98"/>
      <c r="H1" s="26"/>
      <c r="I1" s="26"/>
      <c r="J1" s="26"/>
      <c r="K1" s="26"/>
      <c r="L1" s="26"/>
      <c r="M1" s="26"/>
      <c r="N1" s="26"/>
      <c r="O1" s="26"/>
      <c r="P1" s="26"/>
      <c r="Q1" s="26"/>
      <c r="R1" s="26"/>
      <c r="S1" s="26"/>
      <c r="T1" s="26"/>
      <c r="U1" s="26"/>
      <c r="V1" s="26"/>
      <c r="W1" s="26"/>
      <c r="X1" s="26"/>
      <c r="Y1" s="26"/>
      <c r="Z1" s="26"/>
      <c r="AA1" s="26"/>
      <c r="AB1" s="26"/>
      <c r="AC1" s="26"/>
      <c r="AD1" s="26"/>
      <c r="AE1" s="26"/>
      <c r="AF1" s="26"/>
      <c r="AG1" s="26"/>
      <c r="AH1" s="26"/>
    </row>
    <row r="2" spans="1:34" x14ac:dyDescent="0.25">
      <c r="A2" s="96" t="s">
        <v>745</v>
      </c>
      <c r="B2" s="97" t="s">
        <v>7</v>
      </c>
      <c r="C2" s="86" t="s">
        <v>7</v>
      </c>
      <c r="D2" s="86" t="s">
        <v>7</v>
      </c>
      <c r="E2" s="86">
        <v>279.30091325721315</v>
      </c>
      <c r="F2" s="101">
        <v>-922457.81228867208</v>
      </c>
      <c r="G2" s="63"/>
      <c r="H2" s="26"/>
      <c r="I2" s="26"/>
      <c r="J2" s="26"/>
      <c r="K2" s="26"/>
      <c r="L2" s="26"/>
      <c r="M2" s="26"/>
      <c r="N2" s="26"/>
      <c r="O2" s="26"/>
      <c r="P2" s="26"/>
      <c r="Q2" s="26"/>
      <c r="R2" s="26"/>
      <c r="S2" s="26"/>
      <c r="T2" s="26"/>
      <c r="U2" s="26"/>
      <c r="V2" s="26"/>
      <c r="W2" s="26"/>
      <c r="X2" s="26"/>
      <c r="Y2" s="26"/>
      <c r="Z2" s="26"/>
      <c r="AA2" s="26"/>
      <c r="AB2" s="26"/>
      <c r="AC2" s="26"/>
      <c r="AD2" s="26"/>
      <c r="AE2" s="26"/>
      <c r="AF2" s="26"/>
      <c r="AG2" s="26"/>
      <c r="AH2" s="26"/>
    </row>
    <row r="3" spans="1:34" x14ac:dyDescent="0.25">
      <c r="A3" s="96" t="s">
        <v>5</v>
      </c>
      <c r="B3" s="97" t="s">
        <v>7</v>
      </c>
      <c r="C3" s="86">
        <v>0</v>
      </c>
      <c r="D3" s="55">
        <v>-340698.25417264196</v>
      </c>
      <c r="E3" s="55">
        <v>0</v>
      </c>
      <c r="F3" s="101">
        <v>-0.25191802321104462</v>
      </c>
      <c r="G3" s="63"/>
      <c r="H3" s="26"/>
      <c r="I3" s="26"/>
      <c r="J3" s="26"/>
      <c r="K3" s="26"/>
      <c r="L3" s="26"/>
      <c r="M3" s="26"/>
      <c r="N3" s="26"/>
      <c r="O3" s="26"/>
      <c r="P3" s="26"/>
      <c r="Q3" s="26"/>
      <c r="R3" s="26"/>
      <c r="S3" s="26"/>
      <c r="T3" s="26"/>
      <c r="U3" s="26"/>
      <c r="V3" s="26"/>
      <c r="W3" s="26"/>
      <c r="X3" s="26"/>
      <c r="Y3" s="26"/>
      <c r="Z3" s="26"/>
      <c r="AA3" s="26"/>
      <c r="AB3" s="26"/>
      <c r="AC3" s="26"/>
      <c r="AD3" s="26"/>
      <c r="AE3" s="26"/>
      <c r="AF3" s="26"/>
      <c r="AG3" s="26"/>
      <c r="AH3" s="26"/>
    </row>
    <row r="4" spans="1:34" x14ac:dyDescent="0.25">
      <c r="A4" s="67" t="s">
        <v>577</v>
      </c>
      <c r="B4" s="68" t="s">
        <v>7</v>
      </c>
      <c r="C4" s="55">
        <v>-375250.87518264627</v>
      </c>
      <c r="D4" s="55">
        <v>59317.09097830925</v>
      </c>
      <c r="E4" s="55">
        <v>0.12364676666125157</v>
      </c>
      <c r="F4" s="101">
        <v>-1818.6029772238755</v>
      </c>
      <c r="G4" s="63"/>
      <c r="H4" s="26"/>
      <c r="I4" s="26"/>
      <c r="J4" s="26"/>
      <c r="K4" s="26"/>
      <c r="L4" s="26"/>
      <c r="M4" s="26"/>
      <c r="N4" s="26"/>
      <c r="O4" s="26"/>
      <c r="P4" s="26"/>
      <c r="Q4" s="26"/>
      <c r="R4" s="26"/>
      <c r="S4" s="26"/>
      <c r="T4" s="26"/>
      <c r="U4" s="26"/>
      <c r="V4" s="26"/>
      <c r="W4" s="26"/>
      <c r="X4" s="26"/>
      <c r="Y4" s="26"/>
      <c r="Z4" s="26"/>
      <c r="AA4" s="26"/>
      <c r="AB4" s="26"/>
      <c r="AC4" s="26"/>
      <c r="AD4" s="26"/>
      <c r="AE4" s="26"/>
      <c r="AF4" s="26"/>
      <c r="AG4" s="26"/>
      <c r="AH4" s="26"/>
    </row>
    <row r="5" spans="1:34" x14ac:dyDescent="0.25">
      <c r="A5" s="67" t="s">
        <v>578</v>
      </c>
      <c r="B5" s="68" t="s">
        <v>7</v>
      </c>
      <c r="C5" s="55">
        <v>-321962.21038937237</v>
      </c>
      <c r="D5" s="55">
        <v>-192786.92381271374</v>
      </c>
      <c r="E5" s="55">
        <v>271706.49417912326</v>
      </c>
      <c r="F5" s="101">
        <v>-515259.22431998467</v>
      </c>
      <c r="G5" s="63"/>
      <c r="H5" s="26"/>
      <c r="I5" s="26"/>
      <c r="J5" s="26"/>
      <c r="K5" s="26"/>
      <c r="L5" s="26"/>
      <c r="M5" s="26"/>
      <c r="N5" s="26"/>
      <c r="O5" s="26"/>
      <c r="P5" s="26"/>
      <c r="Q5" s="26"/>
      <c r="R5" s="26"/>
      <c r="S5" s="26"/>
      <c r="T5" s="26"/>
      <c r="U5" s="26"/>
      <c r="V5" s="26"/>
      <c r="W5" s="26"/>
      <c r="X5" s="26"/>
      <c r="Y5" s="26"/>
      <c r="Z5" s="26"/>
      <c r="AA5" s="26"/>
      <c r="AB5" s="26"/>
      <c r="AC5" s="26"/>
      <c r="AD5" s="26"/>
      <c r="AE5" s="26"/>
      <c r="AF5" s="26"/>
      <c r="AG5" s="26"/>
      <c r="AH5" s="26"/>
    </row>
    <row r="6" spans="1:34" x14ac:dyDescent="0.25">
      <c r="A6" s="67" t="s">
        <v>14</v>
      </c>
      <c r="B6" s="68" t="s">
        <v>7</v>
      </c>
      <c r="C6" s="55">
        <v>-529444.41183394927</v>
      </c>
      <c r="D6" s="55">
        <v>600915.4048450538</v>
      </c>
      <c r="E6" s="55">
        <v>1057656.0300641537</v>
      </c>
      <c r="F6" s="101">
        <v>-526255.61861160409</v>
      </c>
      <c r="G6" s="63"/>
      <c r="H6" s="26"/>
      <c r="I6" s="26"/>
      <c r="J6" s="26"/>
      <c r="K6" s="26"/>
      <c r="L6" s="26"/>
      <c r="M6" s="26"/>
      <c r="N6" s="26"/>
      <c r="O6" s="26"/>
      <c r="P6" s="26"/>
      <c r="Q6" s="26"/>
      <c r="R6" s="26"/>
      <c r="S6" s="26"/>
      <c r="T6" s="26"/>
      <c r="U6" s="26"/>
      <c r="V6" s="26"/>
      <c r="W6" s="26"/>
      <c r="X6" s="26"/>
      <c r="Y6" s="26"/>
      <c r="Z6" s="26"/>
      <c r="AA6" s="26"/>
      <c r="AB6" s="26"/>
      <c r="AC6" s="26"/>
      <c r="AD6" s="26"/>
      <c r="AE6" s="26"/>
      <c r="AF6" s="26"/>
      <c r="AG6" s="26"/>
      <c r="AH6" s="26"/>
    </row>
    <row r="7" spans="1:34" x14ac:dyDescent="0.25">
      <c r="A7" s="67" t="s">
        <v>579</v>
      </c>
      <c r="B7" s="68">
        <v>-1681147.1402549406</v>
      </c>
      <c r="C7" s="55">
        <v>-1797957.6271609724</v>
      </c>
      <c r="D7" s="55">
        <v>-492057.12257881829</v>
      </c>
      <c r="E7" s="55">
        <v>1430493.4081216492</v>
      </c>
      <c r="F7" s="101">
        <v>-0.40919105426693964</v>
      </c>
      <c r="G7" s="63"/>
      <c r="H7" s="26"/>
      <c r="I7" s="26"/>
      <c r="J7" s="26"/>
      <c r="K7" s="26"/>
      <c r="L7" s="26"/>
      <c r="M7" s="26"/>
      <c r="N7" s="26"/>
      <c r="O7" s="26"/>
      <c r="P7" s="26"/>
      <c r="Q7" s="26"/>
      <c r="R7" s="26"/>
      <c r="S7" s="26"/>
      <c r="T7" s="26"/>
      <c r="U7" s="26"/>
      <c r="V7" s="26"/>
      <c r="W7" s="26"/>
      <c r="X7" s="26"/>
      <c r="Y7" s="26"/>
      <c r="Z7" s="26"/>
      <c r="AA7" s="26"/>
      <c r="AB7" s="26"/>
      <c r="AC7" s="26"/>
      <c r="AD7" s="26"/>
      <c r="AE7" s="26"/>
      <c r="AF7" s="26"/>
      <c r="AG7" s="26"/>
      <c r="AH7" s="26"/>
    </row>
    <row r="8" spans="1:34" x14ac:dyDescent="0.25">
      <c r="A8" s="67" t="s">
        <v>19</v>
      </c>
      <c r="B8" s="68">
        <v>-344600.39425234002</v>
      </c>
      <c r="C8" s="55">
        <v>-862692.26607254136</v>
      </c>
      <c r="D8" s="55">
        <v>-268706.47965584125</v>
      </c>
      <c r="E8" s="55">
        <v>165139.31910137736</v>
      </c>
      <c r="F8" s="101">
        <v>-905724.77906120266</v>
      </c>
      <c r="G8" s="63"/>
      <c r="H8" s="26"/>
      <c r="I8" s="26"/>
      <c r="J8" s="26"/>
      <c r="K8" s="26"/>
      <c r="L8" s="26"/>
      <c r="M8" s="26"/>
      <c r="N8" s="26"/>
      <c r="O8" s="26"/>
      <c r="P8" s="26"/>
      <c r="Q8" s="26"/>
      <c r="R8" s="26"/>
      <c r="S8" s="26"/>
      <c r="T8" s="26"/>
      <c r="U8" s="26"/>
      <c r="V8" s="26"/>
      <c r="W8" s="26"/>
      <c r="X8" s="26"/>
      <c r="Y8" s="26"/>
      <c r="Z8" s="26"/>
      <c r="AA8" s="26"/>
      <c r="AB8" s="26"/>
      <c r="AC8" s="26"/>
      <c r="AD8" s="26"/>
      <c r="AE8" s="26"/>
      <c r="AF8" s="26"/>
      <c r="AG8" s="26"/>
      <c r="AH8" s="26"/>
    </row>
    <row r="9" spans="1:34" x14ac:dyDescent="0.25">
      <c r="A9" s="67" t="s">
        <v>22</v>
      </c>
      <c r="B9" s="68">
        <v>-79215.65830648948</v>
      </c>
      <c r="C9" s="55">
        <v>-111453.04752946588</v>
      </c>
      <c r="D9" s="55">
        <v>-1376.3986221550731</v>
      </c>
      <c r="E9" s="55">
        <v>-4.7083715539855478E-2</v>
      </c>
      <c r="F9" s="101">
        <v>-3.8353623144414657E-2</v>
      </c>
      <c r="G9" s="63"/>
      <c r="H9" s="26"/>
      <c r="I9" s="26"/>
      <c r="J9" s="26"/>
      <c r="K9" s="26"/>
      <c r="L9" s="26"/>
      <c r="M9" s="26"/>
      <c r="N9" s="26"/>
      <c r="O9" s="26"/>
      <c r="P9" s="26"/>
      <c r="Q9" s="26"/>
      <c r="R9" s="26"/>
      <c r="S9" s="26"/>
      <c r="T9" s="26"/>
      <c r="U9" s="26"/>
      <c r="V9" s="26"/>
      <c r="W9" s="26"/>
      <c r="X9" s="26"/>
      <c r="Y9" s="26"/>
      <c r="Z9" s="26"/>
      <c r="AA9" s="26"/>
      <c r="AB9" s="26"/>
      <c r="AC9" s="26"/>
      <c r="AD9" s="26"/>
      <c r="AE9" s="26"/>
      <c r="AF9" s="26"/>
      <c r="AG9" s="26"/>
      <c r="AH9" s="26"/>
    </row>
    <row r="10" spans="1:34" x14ac:dyDescent="0.25">
      <c r="A10" s="67" t="s">
        <v>580</v>
      </c>
      <c r="B10" s="68">
        <v>-3817770.768436797</v>
      </c>
      <c r="C10" s="55">
        <v>-9030804.7100000009</v>
      </c>
      <c r="D10" s="55">
        <v>7259911.7332389243</v>
      </c>
      <c r="E10" s="55">
        <v>13683194.94877477</v>
      </c>
      <c r="F10" s="101">
        <v>-8886413.5971762855</v>
      </c>
      <c r="G10" s="63"/>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row>
    <row r="11" spans="1:34" x14ac:dyDescent="0.25">
      <c r="A11" s="67" t="s">
        <v>72</v>
      </c>
      <c r="B11" s="68">
        <v>-8926974.1964356899</v>
      </c>
      <c r="C11" s="55">
        <v>-13876230.258598162</v>
      </c>
      <c r="D11" s="55">
        <v>13123953.418853333</v>
      </c>
      <c r="E11" s="55">
        <v>27525037.467933286</v>
      </c>
      <c r="F11" s="101">
        <v>-18572578.773918975</v>
      </c>
      <c r="G11" s="63"/>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row>
    <row r="12" spans="1:34" x14ac:dyDescent="0.25">
      <c r="A12" s="67" t="s">
        <v>581</v>
      </c>
      <c r="B12" s="68" t="s">
        <v>7</v>
      </c>
      <c r="C12" s="55">
        <v>-3005807.6789869112</v>
      </c>
      <c r="D12" s="55">
        <v>1906329.8395258454</v>
      </c>
      <c r="E12" s="55">
        <v>0.31800249965170141</v>
      </c>
      <c r="F12" s="101">
        <v>-58402.975644885169</v>
      </c>
      <c r="G12" s="63"/>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row>
    <row r="13" spans="1:34" x14ac:dyDescent="0.25">
      <c r="A13" s="67" t="s">
        <v>100</v>
      </c>
      <c r="B13" s="68">
        <v>-687212.53831282584</v>
      </c>
      <c r="C13" s="55">
        <v>-1199591.6686993896</v>
      </c>
      <c r="D13" s="55">
        <v>1665278.1830158907</v>
      </c>
      <c r="E13" s="55">
        <v>2892616.8350242665</v>
      </c>
      <c r="F13" s="101">
        <v>-1259348.4457746497</v>
      </c>
      <c r="G13" s="63"/>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row>
    <row r="14" spans="1:34" x14ac:dyDescent="0.25">
      <c r="A14" s="67" t="s">
        <v>103</v>
      </c>
      <c r="B14" s="68">
        <v>-229731.45953256346</v>
      </c>
      <c r="C14" s="55">
        <v>-1144815.7893939181</v>
      </c>
      <c r="D14" s="55">
        <v>1206249.8875081774</v>
      </c>
      <c r="E14" s="55">
        <v>3578710.0749952313</v>
      </c>
      <c r="F14" s="101">
        <v>-1861301.148886787</v>
      </c>
      <c r="G14" s="63"/>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row>
    <row r="15" spans="1:34" x14ac:dyDescent="0.25">
      <c r="A15" s="67" t="s">
        <v>108</v>
      </c>
      <c r="B15" s="68" t="s">
        <v>7</v>
      </c>
      <c r="C15" s="55">
        <v>0</v>
      </c>
      <c r="D15" s="55">
        <v>-38294.29836653528</v>
      </c>
      <c r="E15" s="55">
        <v>-13787.458027734492</v>
      </c>
      <c r="F15" s="101">
        <v>-50713.719462560024</v>
      </c>
      <c r="G15" s="63"/>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row>
    <row r="16" spans="1:34" x14ac:dyDescent="0.25">
      <c r="A16" s="67" t="s">
        <v>582</v>
      </c>
      <c r="B16" s="68">
        <v>-777946.09442208696</v>
      </c>
      <c r="C16" s="55">
        <v>-1250441.0272719224</v>
      </c>
      <c r="D16" s="55">
        <v>-0.32043352346837106</v>
      </c>
      <c r="E16" s="55">
        <v>-2.701615544746723E-2</v>
      </c>
      <c r="F16" s="101">
        <v>-8.1377848658681149</v>
      </c>
      <c r="G16" s="63"/>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row>
    <row r="17" spans="1:34" x14ac:dyDescent="0.25">
      <c r="A17" s="67" t="s">
        <v>583</v>
      </c>
      <c r="B17" s="68" t="s">
        <v>7</v>
      </c>
      <c r="C17" s="55">
        <v>-291047.78331509099</v>
      </c>
      <c r="D17" s="55">
        <v>-40109.927032087922</v>
      </c>
      <c r="E17" s="55">
        <v>114952.46897299335</v>
      </c>
      <c r="F17" s="101">
        <v>-736523.43592719012</v>
      </c>
      <c r="G17" s="63"/>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row>
    <row r="18" spans="1:34" x14ac:dyDescent="0.25">
      <c r="A18" s="67" t="s">
        <v>584</v>
      </c>
      <c r="B18" s="68">
        <v>-279553.57802999619</v>
      </c>
      <c r="C18" s="55">
        <v>-636023.23864941439</v>
      </c>
      <c r="D18" s="55">
        <v>-134830.49763474189</v>
      </c>
      <c r="E18" s="55">
        <v>822447.38805178984</v>
      </c>
      <c r="F18" s="101">
        <v>-410660.26034747961</v>
      </c>
      <c r="G18" s="63"/>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row>
    <row r="19" spans="1:34" x14ac:dyDescent="0.25">
      <c r="A19" s="67" t="s">
        <v>122</v>
      </c>
      <c r="B19" s="68">
        <v>-14454.128449500002</v>
      </c>
      <c r="C19" s="55">
        <v>-1069.6324764137112</v>
      </c>
      <c r="D19" s="55">
        <v>0</v>
      </c>
      <c r="E19" s="55">
        <v>0</v>
      </c>
      <c r="F19" s="101" t="s">
        <v>7</v>
      </c>
      <c r="G19" s="63"/>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row>
    <row r="20" spans="1:34" x14ac:dyDescent="0.25">
      <c r="A20" s="67" t="s">
        <v>125</v>
      </c>
      <c r="B20" s="68" t="s">
        <v>7</v>
      </c>
      <c r="C20" s="55">
        <v>-2330242.2173285312</v>
      </c>
      <c r="D20" s="55">
        <v>-1637033.746520478</v>
      </c>
      <c r="E20" s="55">
        <v>896164.62452806276</v>
      </c>
      <c r="F20" s="101">
        <v>-1462924.8331381958</v>
      </c>
      <c r="G20" s="63"/>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row>
    <row r="21" spans="1:34" x14ac:dyDescent="0.25">
      <c r="A21" s="67" t="s">
        <v>128</v>
      </c>
      <c r="B21" s="68">
        <v>-5915143.7518385863</v>
      </c>
      <c r="C21" s="55">
        <v>-6833927.6863031471</v>
      </c>
      <c r="D21" s="55">
        <v>-11018753.063035</v>
      </c>
      <c r="E21" s="55">
        <v>3125184.0563577521</v>
      </c>
      <c r="F21" s="101">
        <v>-11741838.920454182</v>
      </c>
      <c r="G21" s="63"/>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row>
    <row r="22" spans="1:34" x14ac:dyDescent="0.25">
      <c r="A22" s="67" t="s">
        <v>130</v>
      </c>
      <c r="B22" s="68">
        <v>-811749.41440664546</v>
      </c>
      <c r="C22" s="55">
        <v>-819681.70128774818</v>
      </c>
      <c r="D22" s="55">
        <v>1009241.2900706604</v>
      </c>
      <c r="E22" s="55">
        <v>2153208.8425871525</v>
      </c>
      <c r="F22" s="101">
        <v>-1064414.8799668248</v>
      </c>
      <c r="G22" s="63"/>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row>
    <row r="23" spans="1:34" x14ac:dyDescent="0.25">
      <c r="A23" s="67" t="s">
        <v>133</v>
      </c>
      <c r="B23" s="68">
        <v>-344917.52804892132</v>
      </c>
      <c r="C23" s="55">
        <v>-338769.2988334421</v>
      </c>
      <c r="D23" s="55">
        <v>42454.103352586404</v>
      </c>
      <c r="E23" s="55">
        <v>220438.55207976484</v>
      </c>
      <c r="F23" s="101">
        <v>-347653.42868229904</v>
      </c>
      <c r="G23" s="63"/>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row>
    <row r="24" spans="1:34" x14ac:dyDescent="0.25">
      <c r="A24" s="67" t="s">
        <v>138</v>
      </c>
      <c r="B24" s="68">
        <v>-1450285.9450309596</v>
      </c>
      <c r="C24" s="55">
        <v>-2286959.5458574281</v>
      </c>
      <c r="D24" s="55">
        <v>2698193.8682378014</v>
      </c>
      <c r="E24" s="55">
        <v>5177627.2577812402</v>
      </c>
      <c r="F24" s="101">
        <v>-3603362.311935266</v>
      </c>
      <c r="G24" s="63"/>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x14ac:dyDescent="0.25">
      <c r="A25" s="67" t="s">
        <v>141</v>
      </c>
      <c r="B25" s="68">
        <v>-2347879.1538368934</v>
      </c>
      <c r="C25" s="55">
        <v>-7404528.8900802564</v>
      </c>
      <c r="D25" s="55">
        <v>-1389779.9986392341</v>
      </c>
      <c r="E25" s="55">
        <v>6275303.2774976771</v>
      </c>
      <c r="F25" s="101">
        <v>-7030270.5201876005</v>
      </c>
      <c r="G25" s="63"/>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row>
    <row r="26" spans="1:34" x14ac:dyDescent="0.25">
      <c r="A26" s="67" t="s">
        <v>144</v>
      </c>
      <c r="B26" s="68" t="s">
        <v>7</v>
      </c>
      <c r="C26" s="55">
        <v>-180386.94329439729</v>
      </c>
      <c r="D26" s="55">
        <v>-297715.28779455868</v>
      </c>
      <c r="E26" s="55">
        <v>3515450.961397456</v>
      </c>
      <c r="F26" s="101">
        <v>-10262858.603034545</v>
      </c>
      <c r="G26" s="63"/>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row>
    <row r="27" spans="1:34" x14ac:dyDescent="0.25">
      <c r="A27" s="67" t="s">
        <v>149</v>
      </c>
      <c r="B27" s="68">
        <v>-996955.10103109828</v>
      </c>
      <c r="C27" s="55">
        <v>-10150603.457254309</v>
      </c>
      <c r="D27" s="55">
        <v>10316093.695175776</v>
      </c>
      <c r="E27" s="55">
        <v>34176702.063165419</v>
      </c>
      <c r="F27" s="101">
        <v>-22250726.08424994</v>
      </c>
      <c r="G27" s="63"/>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row>
    <row r="28" spans="1:34" x14ac:dyDescent="0.25">
      <c r="A28" s="67" t="s">
        <v>784</v>
      </c>
      <c r="B28" s="68" t="s">
        <v>7</v>
      </c>
      <c r="C28" s="55" t="s">
        <v>7</v>
      </c>
      <c r="D28" s="55" t="s">
        <v>7</v>
      </c>
      <c r="E28" s="55">
        <v>861826.45139245456</v>
      </c>
      <c r="F28" s="101">
        <v>-2814211.8882745444</v>
      </c>
      <c r="G28" s="63"/>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row>
    <row r="29" spans="1:34" x14ac:dyDescent="0.25">
      <c r="A29" s="67" t="s">
        <v>585</v>
      </c>
      <c r="B29" s="68">
        <v>-540839.14722001704</v>
      </c>
      <c r="C29" s="55">
        <v>-522021.10995793086</v>
      </c>
      <c r="D29" s="55">
        <v>-336461.82901092625</v>
      </c>
      <c r="E29" s="55">
        <v>-344817.65669790143</v>
      </c>
      <c r="F29" s="101">
        <v>-481828.18026416935</v>
      </c>
      <c r="G29" s="63"/>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row>
    <row r="30" spans="1:34" x14ac:dyDescent="0.25">
      <c r="A30" s="67" t="s">
        <v>586</v>
      </c>
      <c r="B30" s="68">
        <v>-1190872.1258184358</v>
      </c>
      <c r="C30" s="55">
        <v>-2126426.0677651591</v>
      </c>
      <c r="D30" s="55">
        <v>924764.20943162299</v>
      </c>
      <c r="E30" s="55">
        <v>2516588.6957149412</v>
      </c>
      <c r="F30" s="101">
        <v>-2037946.9050053956</v>
      </c>
      <c r="G30" s="63"/>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row>
    <row r="31" spans="1:34" x14ac:dyDescent="0.25">
      <c r="A31" s="67" t="s">
        <v>196</v>
      </c>
      <c r="B31" s="68">
        <v>-81451.436760798926</v>
      </c>
      <c r="C31" s="55">
        <v>-77237.271355994497</v>
      </c>
      <c r="D31" s="55">
        <v>-30583.362774095582</v>
      </c>
      <c r="E31" s="55">
        <v>3661.0091851945645</v>
      </c>
      <c r="F31" s="101">
        <v>-53257.783701870656</v>
      </c>
      <c r="G31" s="63"/>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row>
    <row r="32" spans="1:34" x14ac:dyDescent="0.25">
      <c r="A32" s="67" t="s">
        <v>190</v>
      </c>
      <c r="B32" s="68">
        <v>-1585620.6275803642</v>
      </c>
      <c r="C32" s="55">
        <v>-1601429.9181851964</v>
      </c>
      <c r="D32" s="55">
        <v>1277504.1192242994</v>
      </c>
      <c r="E32" s="55">
        <v>2895847.4199389103</v>
      </c>
      <c r="F32" s="101">
        <v>-1924473.111357053</v>
      </c>
      <c r="G32" s="63"/>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row>
    <row r="33" spans="1:34" x14ac:dyDescent="0.25">
      <c r="A33" s="67" t="s">
        <v>587</v>
      </c>
      <c r="B33" s="68">
        <v>-564091.43550937204</v>
      </c>
      <c r="C33" s="55">
        <v>-1237757.1152280476</v>
      </c>
      <c r="D33" s="55">
        <v>1282751.8265584751</v>
      </c>
      <c r="E33" s="55">
        <v>2480740.4531326378</v>
      </c>
      <c r="F33" s="101">
        <v>-39293.763190410711</v>
      </c>
      <c r="G33" s="63"/>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row>
    <row r="34" spans="1:34" x14ac:dyDescent="0.25">
      <c r="A34" s="67" t="s">
        <v>588</v>
      </c>
      <c r="B34" s="68">
        <v>-267438.39064353268</v>
      </c>
      <c r="C34" s="55">
        <v>-134378.79013354599</v>
      </c>
      <c r="D34" s="55">
        <v>2344.1536345006712</v>
      </c>
      <c r="E34" s="55">
        <v>69104.538913517637</v>
      </c>
      <c r="F34" s="101">
        <v>-198041.77547745311</v>
      </c>
      <c r="G34" s="63"/>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row>
    <row r="35" spans="1:34" x14ac:dyDescent="0.25">
      <c r="A35" s="67" t="s">
        <v>202</v>
      </c>
      <c r="B35" s="68">
        <v>-503034.61039553978</v>
      </c>
      <c r="C35" s="55">
        <v>-1243407.6925212357</v>
      </c>
      <c r="D35" s="55">
        <v>607442.79722606763</v>
      </c>
      <c r="E35" s="55">
        <v>0.30459510548387636</v>
      </c>
      <c r="F35" s="101">
        <v>-18611.281375121787</v>
      </c>
      <c r="G35" s="63"/>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row>
    <row r="36" spans="1:34" x14ac:dyDescent="0.25">
      <c r="A36" s="67" t="s">
        <v>205</v>
      </c>
      <c r="B36" s="68">
        <v>-764887.89845226705</v>
      </c>
      <c r="C36" s="55">
        <v>-1132416.1023444429</v>
      </c>
      <c r="D36" s="55">
        <v>-111279.0831966082</v>
      </c>
      <c r="E36" s="55">
        <v>1081249.0523062444</v>
      </c>
      <c r="F36" s="101">
        <v>-505645.80017660448</v>
      </c>
      <c r="G36" s="63"/>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row>
    <row r="37" spans="1:34" x14ac:dyDescent="0.25">
      <c r="A37" s="67" t="s">
        <v>208</v>
      </c>
      <c r="B37" s="68">
        <v>-176123.47104886806</v>
      </c>
      <c r="C37" s="55">
        <v>-609400.13250015571</v>
      </c>
      <c r="D37" s="55">
        <v>-92896.294349144984</v>
      </c>
      <c r="E37" s="55">
        <v>24301.143983768416</v>
      </c>
      <c r="F37" s="101">
        <v>-767638.00371098984</v>
      </c>
      <c r="G37" s="63"/>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row>
    <row r="38" spans="1:34" x14ac:dyDescent="0.25">
      <c r="A38" s="67" t="s">
        <v>215</v>
      </c>
      <c r="B38" s="68">
        <v>-90244.18181188195</v>
      </c>
      <c r="C38" s="55">
        <v>-127542.54045664769</v>
      </c>
      <c r="D38" s="55">
        <v>-21356.990560542883</v>
      </c>
      <c r="E38" s="55">
        <v>-38485.471300477067</v>
      </c>
      <c r="F38" s="101">
        <v>-38733.652392701166</v>
      </c>
      <c r="G38" s="63"/>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row>
    <row r="39" spans="1:34" x14ac:dyDescent="0.25">
      <c r="A39" s="67" t="s">
        <v>220</v>
      </c>
      <c r="B39" s="68">
        <v>-352144.83962093305</v>
      </c>
      <c r="C39" s="55">
        <v>-1553178.3032736694</v>
      </c>
      <c r="D39" s="55">
        <v>1328868.3587564093</v>
      </c>
      <c r="E39" s="55">
        <v>2187266.4653329891</v>
      </c>
      <c r="F39" s="101">
        <v>-2883594.0297155441</v>
      </c>
      <c r="G39" s="63"/>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row>
    <row r="40" spans="1:34" x14ac:dyDescent="0.25">
      <c r="A40" s="67" t="s">
        <v>589</v>
      </c>
      <c r="B40" s="68">
        <v>-531771.91297159484</v>
      </c>
      <c r="C40" s="55">
        <v>-351274.65312041133</v>
      </c>
      <c r="D40" s="55">
        <v>8327.3889789924378</v>
      </c>
      <c r="E40" s="55">
        <v>141259.59124392131</v>
      </c>
      <c r="F40" s="101">
        <v>-400020.11313108256</v>
      </c>
      <c r="G40" s="63"/>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row>
    <row r="41" spans="1:34" x14ac:dyDescent="0.25">
      <c r="A41" s="67" t="s">
        <v>226</v>
      </c>
      <c r="B41" s="68">
        <v>-95610.150646899376</v>
      </c>
      <c r="C41" s="55">
        <v>-87920.389086313924</v>
      </c>
      <c r="D41" s="55">
        <v>-90353.337569900483</v>
      </c>
      <c r="E41" s="55">
        <v>-87095.836509306842</v>
      </c>
      <c r="F41" s="101" t="s">
        <v>7</v>
      </c>
      <c r="G41" s="63"/>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row>
    <row r="42" spans="1:34" x14ac:dyDescent="0.25">
      <c r="A42" s="67" t="s">
        <v>590</v>
      </c>
      <c r="B42" s="68">
        <v>-74440.152630541605</v>
      </c>
      <c r="C42" s="55">
        <v>-64354.037641196672</v>
      </c>
      <c r="D42" s="55">
        <v>-28034.049907007909</v>
      </c>
      <c r="E42" s="55">
        <v>16544.849176649532</v>
      </c>
      <c r="F42" s="101">
        <v>-59974.246971831468</v>
      </c>
      <c r="G42" s="63"/>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row>
    <row r="43" spans="1:34" x14ac:dyDescent="0.25">
      <c r="A43" s="67" t="s">
        <v>236</v>
      </c>
      <c r="B43" s="68">
        <v>-1287929.1875194423</v>
      </c>
      <c r="C43" s="55">
        <v>-2018980.0205080716</v>
      </c>
      <c r="D43" s="55">
        <v>1113619.388517546</v>
      </c>
      <c r="E43" s="55">
        <v>2013051.070713788</v>
      </c>
      <c r="F43" s="101">
        <v>-2117670.1067010076</v>
      </c>
      <c r="G43" s="63"/>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34" x14ac:dyDescent="0.25">
      <c r="A44" s="67" t="s">
        <v>239</v>
      </c>
      <c r="B44" s="68">
        <v>-1776165.1271554849</v>
      </c>
      <c r="C44" s="55">
        <v>-3302527.8400729303</v>
      </c>
      <c r="D44" s="55">
        <v>2851711.3324791281</v>
      </c>
      <c r="E44" s="55">
        <v>6007712.4704125887</v>
      </c>
      <c r="F44" s="101">
        <v>-2713562.6358335367</v>
      </c>
      <c r="G44" s="63"/>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34" x14ac:dyDescent="0.25">
      <c r="A45" s="67" t="s">
        <v>242</v>
      </c>
      <c r="B45" s="68">
        <v>-16407852.608042283</v>
      </c>
      <c r="C45" s="55">
        <v>-16456124.93531337</v>
      </c>
      <c r="D45" s="55">
        <v>-5344065.503674455</v>
      </c>
      <c r="E45" s="55">
        <v>3823920.7749203439</v>
      </c>
      <c r="F45" s="101">
        <v>-12884854.251216769</v>
      </c>
      <c r="G45" s="63"/>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row>
    <row r="46" spans="1:34" x14ac:dyDescent="0.25">
      <c r="A46" s="67" t="s">
        <v>327</v>
      </c>
      <c r="B46" s="68" t="s">
        <v>7</v>
      </c>
      <c r="C46" s="55">
        <v>-5605097.3521100832</v>
      </c>
      <c r="D46" s="55">
        <v>2844756.6361313104</v>
      </c>
      <c r="E46" s="55">
        <v>5926237.2109818393</v>
      </c>
      <c r="F46" s="101">
        <v>-4727659.2438252028</v>
      </c>
      <c r="G46" s="63"/>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row>
    <row r="47" spans="1:34" x14ac:dyDescent="0.25">
      <c r="A47" s="67" t="s">
        <v>591</v>
      </c>
      <c r="B47" s="68">
        <v>-993332.35243446939</v>
      </c>
      <c r="C47" s="55">
        <v>-464599.84068364062</v>
      </c>
      <c r="D47" s="55">
        <v>377280.02207803738</v>
      </c>
      <c r="E47" s="55">
        <v>846903.48611993494</v>
      </c>
      <c r="F47" s="101">
        <v>-362862.83166718978</v>
      </c>
      <c r="G47" s="63"/>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row>
    <row r="48" spans="1:34" x14ac:dyDescent="0.25">
      <c r="A48" s="67" t="s">
        <v>592</v>
      </c>
      <c r="B48" s="68">
        <v>64649.55813017438</v>
      </c>
      <c r="C48" s="55">
        <v>-426301.3782186248</v>
      </c>
      <c r="D48" s="55">
        <v>-355073.69439271459</v>
      </c>
      <c r="E48" s="55">
        <v>-162226.0429579234</v>
      </c>
      <c r="F48" s="101">
        <v>-345857.21572442801</v>
      </c>
      <c r="G48" s="63"/>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row>
    <row r="49" spans="1:35" x14ac:dyDescent="0.25">
      <c r="A49" s="67" t="s">
        <v>340</v>
      </c>
      <c r="B49" s="68" t="s">
        <v>7</v>
      </c>
      <c r="C49" s="55">
        <v>-2695907.5842239205</v>
      </c>
      <c r="D49" s="55">
        <v>2798450.102872075</v>
      </c>
      <c r="E49" s="55">
        <v>4838644.3718253272</v>
      </c>
      <c r="F49" s="101">
        <v>-2201928.3707722966</v>
      </c>
      <c r="G49" s="63"/>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row>
    <row r="50" spans="1:35" x14ac:dyDescent="0.25">
      <c r="A50" s="67" t="s">
        <v>343</v>
      </c>
      <c r="B50" s="68">
        <v>-603041.7287302746</v>
      </c>
      <c r="C50" s="55">
        <v>-747623.58637620357</v>
      </c>
      <c r="D50" s="55">
        <v>-115784.98201137991</v>
      </c>
      <c r="E50" s="55">
        <v>1151860.7794809924</v>
      </c>
      <c r="F50" s="101">
        <v>-584529.34872544522</v>
      </c>
      <c r="G50" s="63"/>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row>
    <row r="51" spans="1:35" x14ac:dyDescent="0.25">
      <c r="A51" s="67" t="s">
        <v>346</v>
      </c>
      <c r="B51" s="68" t="s">
        <v>7</v>
      </c>
      <c r="C51" s="55">
        <v>0</v>
      </c>
      <c r="D51" s="55">
        <v>-230864.07593851542</v>
      </c>
      <c r="E51" s="55">
        <v>2102344.0552654848</v>
      </c>
      <c r="F51" s="101">
        <v>-1175300.3823099392</v>
      </c>
      <c r="G51" s="63"/>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row>
    <row r="52" spans="1:35" x14ac:dyDescent="0.25">
      <c r="A52" s="67" t="s">
        <v>349</v>
      </c>
      <c r="B52" s="68">
        <v>-187313.21315814066</v>
      </c>
      <c r="C52" s="55">
        <v>-1190582.4186938982</v>
      </c>
      <c r="D52" s="55">
        <v>-27976.800853483513</v>
      </c>
      <c r="E52" s="55">
        <v>192174.52908966067</v>
      </c>
      <c r="F52" s="101">
        <v>-1057213.6709362452</v>
      </c>
      <c r="G52" s="63"/>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row>
    <row r="53" spans="1:35" x14ac:dyDescent="0.25">
      <c r="A53" s="67" t="s">
        <v>352</v>
      </c>
      <c r="B53" s="68">
        <v>-846666.66915593855</v>
      </c>
      <c r="C53" s="55">
        <v>-2650703.1351860235</v>
      </c>
      <c r="D53" s="55">
        <v>2289292.5208545076</v>
      </c>
      <c r="E53" s="55">
        <v>4566425.6846928233</v>
      </c>
      <c r="F53" s="101">
        <v>-2633387.9454587777</v>
      </c>
      <c r="G53" s="63"/>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row>
    <row r="54" spans="1:35" x14ac:dyDescent="0.25">
      <c r="A54" s="67" t="s">
        <v>355</v>
      </c>
      <c r="B54" s="68">
        <v>-138763.35182736456</v>
      </c>
      <c r="C54" s="55">
        <v>-216021.39552936476</v>
      </c>
      <c r="D54" s="55">
        <v>243456.77473193785</v>
      </c>
      <c r="E54" s="55">
        <v>-214041.35541427074</v>
      </c>
      <c r="F54" s="101">
        <v>-222910.98748181906</v>
      </c>
      <c r="G54" s="63"/>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row>
    <row r="55" spans="1:35" x14ac:dyDescent="0.25">
      <c r="A55" s="67" t="s">
        <v>362</v>
      </c>
      <c r="B55" s="68" t="s">
        <v>7</v>
      </c>
      <c r="C55" s="55">
        <v>0</v>
      </c>
      <c r="D55" s="55">
        <v>-342466.6567301696</v>
      </c>
      <c r="E55" s="55">
        <v>3103243.3478813218</v>
      </c>
      <c r="F55" s="101">
        <v>-1597365.1787430621</v>
      </c>
      <c r="G55" s="63"/>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row>
    <row r="56" spans="1:35" x14ac:dyDescent="0.25">
      <c r="A56" s="67" t="s">
        <v>365</v>
      </c>
      <c r="B56" s="68">
        <v>-11779150.209702054</v>
      </c>
      <c r="C56" s="55">
        <v>-28173849.703553706</v>
      </c>
      <c r="D56" s="55">
        <v>18368039.369942214</v>
      </c>
      <c r="E56" s="55">
        <v>41378193.800031893</v>
      </c>
      <c r="F56" s="101">
        <v>-32695513.493914418</v>
      </c>
      <c r="G56" s="63"/>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row>
    <row r="57" spans="1:35" x14ac:dyDescent="0.25">
      <c r="A57" s="67" t="s">
        <v>982</v>
      </c>
      <c r="B57" s="68" t="s">
        <v>7</v>
      </c>
      <c r="C57" s="55" t="s">
        <v>7</v>
      </c>
      <c r="D57" s="55" t="s">
        <v>7</v>
      </c>
      <c r="E57" s="55" t="s">
        <v>7</v>
      </c>
      <c r="F57" s="101">
        <v>-2860598.3459934904</v>
      </c>
      <c r="G57" s="63"/>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row>
    <row r="58" spans="1:35" x14ac:dyDescent="0.25">
      <c r="A58" s="67" t="s">
        <v>593</v>
      </c>
      <c r="B58" s="68" t="s">
        <v>7</v>
      </c>
      <c r="C58" s="55">
        <v>0</v>
      </c>
      <c r="D58" s="55">
        <v>1328427.2216625831</v>
      </c>
      <c r="E58" s="55">
        <v>3111872.6133606764</v>
      </c>
      <c r="F58" s="101">
        <v>-2059159.1684505148</v>
      </c>
      <c r="G58" s="63"/>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row>
    <row r="59" spans="1:35" x14ac:dyDescent="0.25">
      <c r="A59" s="67" t="s">
        <v>449</v>
      </c>
      <c r="B59" s="68" t="s">
        <v>7</v>
      </c>
      <c r="C59" s="55">
        <v>-776465.19769515225</v>
      </c>
      <c r="D59" s="55">
        <v>24858.667596529031</v>
      </c>
      <c r="E59" s="55">
        <v>-0.19584108803610123</v>
      </c>
      <c r="F59" s="101">
        <v>-765.65381157543504</v>
      </c>
      <c r="G59" s="63"/>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row>
    <row r="60" spans="1:35" x14ac:dyDescent="0.25">
      <c r="A60" s="67" t="s">
        <v>452</v>
      </c>
      <c r="B60" s="68">
        <v>-7080.4547213812693</v>
      </c>
      <c r="C60" s="55">
        <v>-10862.177080064626</v>
      </c>
      <c r="D60" s="55">
        <v>-2756.5133470351384</v>
      </c>
      <c r="E60" s="55">
        <v>19012.626825143052</v>
      </c>
      <c r="F60" s="101">
        <v>-33038.255118927133</v>
      </c>
      <c r="G60" s="63"/>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row>
    <row r="61" spans="1:35" x14ac:dyDescent="0.25">
      <c r="A61" s="67" t="s">
        <v>461</v>
      </c>
      <c r="B61" s="68" t="s">
        <v>7</v>
      </c>
      <c r="C61" s="55">
        <v>0</v>
      </c>
      <c r="D61" s="55">
        <v>1294631.5315963316</v>
      </c>
      <c r="E61" s="55">
        <v>4502275.4000353143</v>
      </c>
      <c r="F61" s="101">
        <v>-2451737.7723544007</v>
      </c>
      <c r="G61" s="63"/>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row>
    <row r="62" spans="1:35" x14ac:dyDescent="0.25">
      <c r="A62" s="67" t="s">
        <v>463</v>
      </c>
      <c r="B62" s="68">
        <v>-19020925.954455733</v>
      </c>
      <c r="C62" s="55">
        <v>-28906966.530718464</v>
      </c>
      <c r="D62" s="55">
        <v>10010522.132752141</v>
      </c>
      <c r="E62" s="55">
        <v>27702308.248482656</v>
      </c>
      <c r="F62" s="101">
        <v>-29375454.587652732</v>
      </c>
      <c r="G62" s="63"/>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row>
    <row r="63" spans="1:35" ht="20.45" customHeight="1" thickBot="1" x14ac:dyDescent="0.3">
      <c r="A63" s="67" t="s">
        <v>560</v>
      </c>
      <c r="B63" s="83">
        <v>-1170334.1984333659</v>
      </c>
      <c r="C63" s="58">
        <v>-1449557.7159085639</v>
      </c>
      <c r="D63" s="58">
        <v>628128.07667394122</v>
      </c>
      <c r="E63" s="58">
        <v>2590156.2396883843</v>
      </c>
      <c r="F63" s="54">
        <v>-1951887.6506999061</v>
      </c>
      <c r="G63" s="63"/>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row>
    <row r="64" spans="1:35" ht="15.75" thickBot="1" x14ac:dyDescent="0.3">
      <c r="A64" s="102" t="s">
        <v>623</v>
      </c>
      <c r="B64" s="103">
        <f>SUM(B2:B63)</f>
        <v>-89678012.728943154</v>
      </c>
      <c r="C64" s="104">
        <f>SUM(C2:C63)</f>
        <v>-170740606.90124148</v>
      </c>
      <c r="D64" s="104">
        <f>SUM(D2:D63)</f>
        <v>66511019.653886698</v>
      </c>
      <c r="E64" s="104">
        <f>SUM(E2:E63)</f>
        <v>232376586.40705165</v>
      </c>
      <c r="F64" s="105">
        <f>SUM(F2:F63)</f>
        <v>-208748044.44543037</v>
      </c>
      <c r="G64" s="63"/>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row>
    <row r="65" spans="2:35" x14ac:dyDescent="0.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row>
    <row r="66" spans="2:35" x14ac:dyDescent="0.25">
      <c r="B66" s="26"/>
      <c r="C66" s="59"/>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row>
    <row r="67" spans="2:35" x14ac:dyDescent="0.25">
      <c r="B67" s="59"/>
      <c r="C67" s="26"/>
      <c r="D67" s="26"/>
      <c r="E67" s="26"/>
      <c r="F67" s="26"/>
      <c r="G67" s="59"/>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row>
    <row r="68" spans="2:35" x14ac:dyDescent="0.25">
      <c r="B68" s="26"/>
      <c r="C68" s="26"/>
      <c r="D68" s="26"/>
      <c r="E68" s="26"/>
      <c r="F68" s="59"/>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row>
    <row r="69" spans="2:35" x14ac:dyDescent="0.25">
      <c r="B69" s="59"/>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2:35" x14ac:dyDescent="0.25">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row r="71" spans="2:35" x14ac:dyDescent="0.25">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row>
    <row r="72" spans="2:35" x14ac:dyDescent="0.25">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row>
    <row r="73" spans="2:35" x14ac:dyDescent="0.25">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row>
    <row r="74" spans="2:35" x14ac:dyDescent="0.25">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row>
    <row r="75" spans="2:35" x14ac:dyDescent="0.25">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row>
    <row r="76" spans="2:35" x14ac:dyDescent="0.25">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row>
    <row r="77" spans="2:35" x14ac:dyDescent="0.25">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row>
    <row r="78" spans="2:35" x14ac:dyDescent="0.25">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row>
    <row r="79" spans="2:35" x14ac:dyDescent="0.25">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row>
    <row r="80" spans="2:35" x14ac:dyDescent="0.25">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row>
    <row r="81" spans="2:35" x14ac:dyDescent="0.25">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row>
    <row r="82" spans="2:35" x14ac:dyDescent="0.25">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row>
    <row r="83" spans="2:35" x14ac:dyDescent="0.25">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row>
    <row r="84" spans="2:35" x14ac:dyDescent="0.25">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row>
    <row r="85" spans="2:35" x14ac:dyDescent="0.25">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row>
    <row r="86" spans="2:35" x14ac:dyDescent="0.25">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row>
    <row r="87" spans="2:35" x14ac:dyDescent="0.25">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row>
    <row r="88" spans="2:35" x14ac:dyDescent="0.25">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row>
    <row r="89" spans="2:35" x14ac:dyDescent="0.25">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row>
    <row r="90" spans="2:35" x14ac:dyDescent="0.25">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row>
    <row r="91" spans="2:35" x14ac:dyDescent="0.25">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row>
    <row r="92" spans="2:35" x14ac:dyDescent="0.25">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row>
    <row r="93" spans="2:35" x14ac:dyDescent="0.25">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row>
    <row r="94" spans="2:35" x14ac:dyDescent="0.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row>
    <row r="95" spans="2:35" x14ac:dyDescent="0.25">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row>
    <row r="96" spans="2:35" x14ac:dyDescent="0.25">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row>
    <row r="97" spans="2:35" x14ac:dyDescent="0.25">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row>
    <row r="98" spans="2:35" x14ac:dyDescent="0.25">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row>
    <row r="99" spans="2:35" x14ac:dyDescent="0.25">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row>
    <row r="100" spans="2:35" x14ac:dyDescent="0.25">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row>
    <row r="101" spans="2:35" x14ac:dyDescent="0.25">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row>
    <row r="102" spans="2:35" x14ac:dyDescent="0.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row>
    <row r="103" spans="2:35" x14ac:dyDescent="0.25">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row>
    <row r="104" spans="2:35" x14ac:dyDescent="0.25">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row>
    <row r="105" spans="2:35" x14ac:dyDescent="0.25">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row>
    <row r="106" spans="2:35" x14ac:dyDescent="0.25">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row>
    <row r="107" spans="2:35" x14ac:dyDescent="0.25">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row>
    <row r="108" spans="2:35" x14ac:dyDescent="0.25">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row>
    <row r="109" spans="2:35" x14ac:dyDescent="0.25">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row>
    <row r="110" spans="2:35" x14ac:dyDescent="0.25">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row>
    <row r="111" spans="2:35" x14ac:dyDescent="0.25">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row>
    <row r="112" spans="2:35" x14ac:dyDescent="0.25">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row>
    <row r="113" spans="2:35" x14ac:dyDescent="0.25">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row>
    <row r="114" spans="2:35" x14ac:dyDescent="0.25">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row>
    <row r="115" spans="2:35" x14ac:dyDescent="0.25">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row>
    <row r="116" spans="2:35" x14ac:dyDescent="0.25">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row>
    <row r="117" spans="2:35" x14ac:dyDescent="0.25">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row>
    <row r="118" spans="2:35" x14ac:dyDescent="0.25">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row>
    <row r="119" spans="2:35" x14ac:dyDescent="0.25">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row>
    <row r="120" spans="2:35" x14ac:dyDescent="0.25">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row>
    <row r="121" spans="2:35" x14ac:dyDescent="0.25">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row>
    <row r="122" spans="2:35" x14ac:dyDescent="0.25">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row>
    <row r="123" spans="2:35" x14ac:dyDescent="0.25">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row>
    <row r="124" spans="2:35" x14ac:dyDescent="0.25">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row>
    <row r="125" spans="2:35" x14ac:dyDescent="0.25">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row>
    <row r="126" spans="2:35" x14ac:dyDescent="0.25">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row>
    <row r="127" spans="2:35" x14ac:dyDescent="0.25">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row>
    <row r="128" spans="2:35" x14ac:dyDescent="0.25">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row>
    <row r="129" spans="2:35" x14ac:dyDescent="0.25">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row>
    <row r="130" spans="2:35" x14ac:dyDescent="0.25">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row>
    <row r="131" spans="2:35" x14ac:dyDescent="0.25">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row>
    <row r="132" spans="2:35" x14ac:dyDescent="0.25">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row>
    <row r="133" spans="2:35" x14ac:dyDescent="0.25">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row>
    <row r="134" spans="2:35" x14ac:dyDescent="0.25">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row>
    <row r="135" spans="2:35" x14ac:dyDescent="0.25">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row>
    <row r="136" spans="2:35" x14ac:dyDescent="0.25">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row>
    <row r="137" spans="2:35" x14ac:dyDescent="0.25">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row>
    <row r="138" spans="2:35" x14ac:dyDescent="0.25">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row>
    <row r="139" spans="2:35" x14ac:dyDescent="0.25">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row>
    <row r="140" spans="2:35" x14ac:dyDescent="0.25">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row>
    <row r="141" spans="2:35" x14ac:dyDescent="0.25">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row>
    <row r="142" spans="2:35" x14ac:dyDescent="0.25">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row>
    <row r="143" spans="2:35" x14ac:dyDescent="0.25">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row>
    <row r="144" spans="2:35" x14ac:dyDescent="0.25">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row>
    <row r="145" spans="2:35" x14ac:dyDescent="0.25">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row>
    <row r="146" spans="2:35" x14ac:dyDescent="0.25">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row>
    <row r="147" spans="2:35" x14ac:dyDescent="0.25">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row>
    <row r="148" spans="2:35" x14ac:dyDescent="0.25">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row>
    <row r="149" spans="2:35" x14ac:dyDescent="0.25">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row>
    <row r="150" spans="2:35" x14ac:dyDescent="0.25">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row>
    <row r="151" spans="2:35" x14ac:dyDescent="0.25">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row>
    <row r="152" spans="2:35" x14ac:dyDescent="0.25">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row>
    <row r="153" spans="2:35" x14ac:dyDescent="0.25">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row>
    <row r="154" spans="2:35" x14ac:dyDescent="0.25">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row>
    <row r="155" spans="2:35" x14ac:dyDescent="0.25">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row>
    <row r="156" spans="2:35" x14ac:dyDescent="0.25">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row>
    <row r="157" spans="2:35" x14ac:dyDescent="0.25">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row>
    <row r="158" spans="2:35" x14ac:dyDescent="0.25">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row>
    <row r="159" spans="2:35" x14ac:dyDescent="0.25">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row>
    <row r="160" spans="2:35" x14ac:dyDescent="0.25">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row>
    <row r="161" spans="2:35" x14ac:dyDescent="0.25">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row>
    <row r="162" spans="2:35" x14ac:dyDescent="0.25">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row>
    <row r="163" spans="2:35" x14ac:dyDescent="0.25">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row>
    <row r="164" spans="2:35" x14ac:dyDescent="0.25">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row>
    <row r="165" spans="2:35" x14ac:dyDescent="0.25">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row>
    <row r="166" spans="2:35" x14ac:dyDescent="0.25">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row>
    <row r="167" spans="2:35" x14ac:dyDescent="0.25">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row>
    <row r="168" spans="2:35" x14ac:dyDescent="0.25">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row>
    <row r="169" spans="2:35" x14ac:dyDescent="0.25">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row>
    <row r="170" spans="2:35" x14ac:dyDescent="0.25">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row>
    <row r="171" spans="2:35" x14ac:dyDescent="0.25">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row>
    <row r="172" spans="2:35" x14ac:dyDescent="0.25">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row>
    <row r="173" spans="2:35" x14ac:dyDescent="0.25">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row>
    <row r="174" spans="2:35" x14ac:dyDescent="0.25">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row>
    <row r="175" spans="2:35" x14ac:dyDescent="0.25">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row>
    <row r="176" spans="2:35" x14ac:dyDescent="0.25">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row>
    <row r="177" spans="2:35" x14ac:dyDescent="0.25">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row>
    <row r="178" spans="2:35" x14ac:dyDescent="0.25">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row>
    <row r="179" spans="2:35" x14ac:dyDescent="0.25">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row>
    <row r="180" spans="2:35" x14ac:dyDescent="0.25">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row>
    <row r="181" spans="2:35" x14ac:dyDescent="0.25">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row>
    <row r="182" spans="2:35" x14ac:dyDescent="0.25">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row>
    <row r="183" spans="2:35" x14ac:dyDescent="0.25">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row>
    <row r="184" spans="2:35" x14ac:dyDescent="0.25">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row>
    <row r="185" spans="2:35" x14ac:dyDescent="0.25">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row>
    <row r="186" spans="2:35" x14ac:dyDescent="0.25">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row>
    <row r="187" spans="2:35" x14ac:dyDescent="0.25">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row>
    <row r="188" spans="2:35" x14ac:dyDescent="0.25">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row>
    <row r="189" spans="2:35" x14ac:dyDescent="0.25">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row>
    <row r="190" spans="2:35" x14ac:dyDescent="0.25">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row>
    <row r="191" spans="2:35" x14ac:dyDescent="0.25">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row>
    <row r="192" spans="2:35" x14ac:dyDescent="0.25">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row>
    <row r="193" spans="2:35" x14ac:dyDescent="0.25">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row>
    <row r="194" spans="2:35" x14ac:dyDescent="0.25">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row>
    <row r="195" spans="2:35" x14ac:dyDescent="0.25">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row>
    <row r="196" spans="2:35" x14ac:dyDescent="0.25">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row>
    <row r="197" spans="2:35" x14ac:dyDescent="0.25">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row>
    <row r="198" spans="2:35" x14ac:dyDescent="0.25">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row>
    <row r="199" spans="2:35" x14ac:dyDescent="0.25">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row>
    <row r="200" spans="2:35" x14ac:dyDescent="0.25">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row>
    <row r="201" spans="2:35" x14ac:dyDescent="0.25">
      <c r="B201" s="26"/>
      <c r="C201" s="26"/>
      <c r="D201" s="26"/>
      <c r="E201" s="26"/>
      <c r="F201" s="26"/>
      <c r="G201" s="26"/>
    </row>
    <row r="202" spans="2:35" x14ac:dyDescent="0.25">
      <c r="B202" s="26"/>
      <c r="C202" s="26"/>
      <c r="D202" s="26"/>
      <c r="E202" s="26"/>
      <c r="F202" s="26"/>
      <c r="G202" s="26"/>
    </row>
    <row r="203" spans="2:35" x14ac:dyDescent="0.25">
      <c r="B203" s="26"/>
      <c r="C203" s="26"/>
      <c r="D203" s="26"/>
      <c r="E203" s="26"/>
      <c r="F203" s="26"/>
    </row>
    <row r="204" spans="2:35" x14ac:dyDescent="0.25">
      <c r="B204" s="26"/>
      <c r="C204" s="26"/>
      <c r="D204" s="26"/>
      <c r="E204" s="2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7E33A-2314-4888-B12A-CBC045835B65}">
  <dimension ref="A1:H263"/>
  <sheetViews>
    <sheetView topLeftCell="A120" workbookViewId="0">
      <selection activeCell="E183" sqref="E183"/>
    </sheetView>
  </sheetViews>
  <sheetFormatPr defaultRowHeight="15" x14ac:dyDescent="0.25"/>
  <cols>
    <col min="1" max="1" width="14.42578125" customWidth="1"/>
    <col min="2" max="2" width="42.140625" bestFit="1" customWidth="1"/>
    <col min="3" max="3" width="51.5703125" bestFit="1" customWidth="1"/>
    <col min="4" max="5" width="25.5703125" customWidth="1"/>
    <col min="6" max="6" width="24.140625" customWidth="1"/>
    <col min="8" max="8" width="10.42578125" bestFit="1" customWidth="1"/>
  </cols>
  <sheetData>
    <row r="1" spans="1:6" ht="21" customHeight="1" thickBot="1" x14ac:dyDescent="0.3">
      <c r="A1" s="69" t="s">
        <v>622</v>
      </c>
      <c r="B1" s="70"/>
      <c r="C1" s="70"/>
      <c r="D1" s="70"/>
      <c r="E1" s="70"/>
    </row>
    <row r="2" spans="1:6" ht="29.45" customHeight="1" x14ac:dyDescent="0.25">
      <c r="A2" s="336" t="s">
        <v>1015</v>
      </c>
      <c r="B2" s="337"/>
      <c r="C2" s="337"/>
      <c r="D2" s="337"/>
      <c r="E2" s="338"/>
    </row>
    <row r="3" spans="1:6" ht="23.45" customHeight="1" thickBot="1" x14ac:dyDescent="0.3">
      <c r="A3" s="339"/>
      <c r="B3" s="340"/>
      <c r="C3" s="340"/>
      <c r="D3" s="340"/>
      <c r="E3" s="341"/>
    </row>
    <row r="4" spans="1:6" ht="45.75" thickBot="1" x14ac:dyDescent="0.3">
      <c r="A4" s="1" t="s">
        <v>915</v>
      </c>
      <c r="B4" s="2" t="s">
        <v>1</v>
      </c>
      <c r="C4" s="2" t="s">
        <v>2</v>
      </c>
      <c r="D4" s="2" t="s">
        <v>739</v>
      </c>
      <c r="E4" s="5" t="s">
        <v>740</v>
      </c>
      <c r="F4" s="123" t="s">
        <v>929</v>
      </c>
    </row>
    <row r="5" spans="1:6" x14ac:dyDescent="0.25">
      <c r="A5" s="24" t="s">
        <v>10</v>
      </c>
      <c r="B5" s="25" t="s">
        <v>578</v>
      </c>
      <c r="C5" s="25" t="s">
        <v>778</v>
      </c>
      <c r="D5" s="114">
        <v>43622</v>
      </c>
      <c r="E5" s="108">
        <v>48579</v>
      </c>
      <c r="F5" s="124">
        <f>YEARFRAC(D5,E5,0)</f>
        <v>13.569444444444445</v>
      </c>
    </row>
    <row r="6" spans="1:6" x14ac:dyDescent="0.25">
      <c r="A6" s="19" t="s">
        <v>24</v>
      </c>
      <c r="B6" s="18" t="s">
        <v>25</v>
      </c>
      <c r="C6" s="18" t="s">
        <v>26</v>
      </c>
      <c r="D6" s="115">
        <v>42194</v>
      </c>
      <c r="E6" s="110">
        <v>47672.75</v>
      </c>
      <c r="F6" s="125">
        <f t="shared" ref="F6:F69" si="0">YEARFRAC(D6,E6,0)</f>
        <v>14.997222222222222</v>
      </c>
    </row>
    <row r="7" spans="1:6" x14ac:dyDescent="0.25">
      <c r="A7" s="19" t="s">
        <v>31</v>
      </c>
      <c r="B7" s="18" t="s">
        <v>25</v>
      </c>
      <c r="C7" s="18" t="s">
        <v>644</v>
      </c>
      <c r="D7" s="115">
        <v>43168</v>
      </c>
      <c r="E7" s="110">
        <v>48639</v>
      </c>
      <c r="F7" s="125">
        <f t="shared" si="0"/>
        <v>14.977777777777778</v>
      </c>
    </row>
    <row r="8" spans="1:6" x14ac:dyDescent="0.25">
      <c r="A8" s="19" t="s">
        <v>29</v>
      </c>
      <c r="B8" s="18" t="s">
        <v>25</v>
      </c>
      <c r="C8" s="18" t="s">
        <v>30</v>
      </c>
      <c r="D8" s="115">
        <v>42194</v>
      </c>
      <c r="E8" s="110">
        <v>47672.75</v>
      </c>
      <c r="F8" s="125">
        <f t="shared" si="0"/>
        <v>14.997222222222222</v>
      </c>
    </row>
    <row r="9" spans="1:6" x14ac:dyDescent="0.25">
      <c r="A9" s="20" t="s">
        <v>57</v>
      </c>
      <c r="B9" s="18" t="s">
        <v>25</v>
      </c>
      <c r="C9" s="18" t="s">
        <v>647</v>
      </c>
      <c r="D9" s="115">
        <v>40087</v>
      </c>
      <c r="E9" s="110">
        <v>45536</v>
      </c>
      <c r="F9" s="125">
        <f t="shared" si="0"/>
        <v>14.916666666666666</v>
      </c>
    </row>
    <row r="10" spans="1:6" x14ac:dyDescent="0.25">
      <c r="A10" s="19" t="s">
        <v>69</v>
      </c>
      <c r="B10" s="18" t="s">
        <v>25</v>
      </c>
      <c r="C10" s="18" t="s">
        <v>648</v>
      </c>
      <c r="D10" s="115">
        <v>40434</v>
      </c>
      <c r="E10" s="110">
        <v>45901</v>
      </c>
      <c r="F10" s="125">
        <f t="shared" si="0"/>
        <v>14.966666666666667</v>
      </c>
    </row>
    <row r="11" spans="1:6" x14ac:dyDescent="0.25">
      <c r="A11" s="19" t="s">
        <v>53</v>
      </c>
      <c r="B11" s="18" t="s">
        <v>25</v>
      </c>
      <c r="C11" s="18" t="s">
        <v>649</v>
      </c>
      <c r="D11" s="115">
        <v>40099</v>
      </c>
      <c r="E11" s="110">
        <v>45566</v>
      </c>
      <c r="F11" s="125">
        <f t="shared" si="0"/>
        <v>14.966666666666667</v>
      </c>
    </row>
    <row r="12" spans="1:6" x14ac:dyDescent="0.25">
      <c r="A12" s="19" t="s">
        <v>65</v>
      </c>
      <c r="B12" s="18" t="s">
        <v>25</v>
      </c>
      <c r="C12" s="18" t="s">
        <v>66</v>
      </c>
      <c r="D12" s="115">
        <v>42293</v>
      </c>
      <c r="E12" s="110">
        <v>47757</v>
      </c>
      <c r="F12" s="125">
        <f t="shared" si="0"/>
        <v>14.958333333333334</v>
      </c>
    </row>
    <row r="13" spans="1:6" x14ac:dyDescent="0.25">
      <c r="A13" s="19" t="s">
        <v>729</v>
      </c>
      <c r="B13" s="18" t="s">
        <v>25</v>
      </c>
      <c r="C13" s="18" t="s">
        <v>34</v>
      </c>
      <c r="D13" s="115">
        <v>42292</v>
      </c>
      <c r="E13" s="110">
        <v>47757</v>
      </c>
      <c r="F13" s="125">
        <f t="shared" si="0"/>
        <v>14.96111111111111</v>
      </c>
    </row>
    <row r="14" spans="1:6" x14ac:dyDescent="0.25">
      <c r="A14" s="19" t="s">
        <v>47</v>
      </c>
      <c r="B14" s="18" t="s">
        <v>25</v>
      </c>
      <c r="C14" s="18" t="s">
        <v>650</v>
      </c>
      <c r="D14" s="115">
        <v>40087</v>
      </c>
      <c r="E14" s="110">
        <v>45536</v>
      </c>
      <c r="F14" s="125">
        <f t="shared" si="0"/>
        <v>14.916666666666666</v>
      </c>
    </row>
    <row r="15" spans="1:6" x14ac:dyDescent="0.25">
      <c r="A15" s="19" t="s">
        <v>45</v>
      </c>
      <c r="B15" s="18" t="s">
        <v>25</v>
      </c>
      <c r="C15" s="18" t="s">
        <v>651</v>
      </c>
      <c r="D15" s="115">
        <v>40360</v>
      </c>
      <c r="E15" s="110">
        <v>45809</v>
      </c>
      <c r="F15" s="125">
        <f t="shared" si="0"/>
        <v>14.916666666666666</v>
      </c>
    </row>
    <row r="16" spans="1:6" x14ac:dyDescent="0.25">
      <c r="A16" s="19" t="s">
        <v>43</v>
      </c>
      <c r="B16" s="18" t="s">
        <v>25</v>
      </c>
      <c r="C16" s="18" t="s">
        <v>652</v>
      </c>
      <c r="D16" s="115">
        <v>39886</v>
      </c>
      <c r="E16" s="110">
        <v>45352</v>
      </c>
      <c r="F16" s="125">
        <f t="shared" si="0"/>
        <v>14.963888888888889</v>
      </c>
    </row>
    <row r="17" spans="1:6" x14ac:dyDescent="0.25">
      <c r="A17" s="19" t="s">
        <v>41</v>
      </c>
      <c r="B17" s="18" t="s">
        <v>25</v>
      </c>
      <c r="C17" s="18" t="s">
        <v>42</v>
      </c>
      <c r="D17" s="115">
        <v>40544</v>
      </c>
      <c r="E17" s="110">
        <v>45992</v>
      </c>
      <c r="F17" s="125">
        <f t="shared" si="0"/>
        <v>14.916666666666666</v>
      </c>
    </row>
    <row r="18" spans="1:6" x14ac:dyDescent="0.25">
      <c r="A18" s="19" t="s">
        <v>63</v>
      </c>
      <c r="B18" s="18" t="s">
        <v>25</v>
      </c>
      <c r="C18" s="18" t="s">
        <v>64</v>
      </c>
      <c r="D18" s="115">
        <v>40693</v>
      </c>
      <c r="E18" s="110">
        <v>46143</v>
      </c>
      <c r="F18" s="125">
        <f t="shared" si="0"/>
        <v>14.919444444444444</v>
      </c>
    </row>
    <row r="19" spans="1:6" x14ac:dyDescent="0.25">
      <c r="A19" s="19" t="s">
        <v>27</v>
      </c>
      <c r="B19" s="18" t="s">
        <v>25</v>
      </c>
      <c r="C19" s="18" t="s">
        <v>28</v>
      </c>
      <c r="D19" s="115">
        <v>41887</v>
      </c>
      <c r="E19" s="110">
        <v>47362</v>
      </c>
      <c r="F19" s="125">
        <f t="shared" si="0"/>
        <v>14.988888888888889</v>
      </c>
    </row>
    <row r="20" spans="1:6" x14ac:dyDescent="0.25">
      <c r="A20" s="19" t="s">
        <v>37</v>
      </c>
      <c r="B20" s="18" t="s">
        <v>25</v>
      </c>
      <c r="C20" s="18" t="s">
        <v>38</v>
      </c>
      <c r="D20" s="115">
        <v>42683</v>
      </c>
      <c r="E20" s="110">
        <v>48153</v>
      </c>
      <c r="F20" s="125">
        <f t="shared" si="0"/>
        <v>14.977777777777778</v>
      </c>
    </row>
    <row r="21" spans="1:6" x14ac:dyDescent="0.25">
      <c r="A21" s="19" t="s">
        <v>51</v>
      </c>
      <c r="B21" s="18" t="s">
        <v>25</v>
      </c>
      <c r="C21" s="18" t="s">
        <v>653</v>
      </c>
      <c r="D21" s="115">
        <v>39942</v>
      </c>
      <c r="E21" s="110">
        <v>45413</v>
      </c>
      <c r="F21" s="125">
        <f t="shared" si="0"/>
        <v>14.977777777777778</v>
      </c>
    </row>
    <row r="22" spans="1:6" x14ac:dyDescent="0.25">
      <c r="A22" s="19" t="s">
        <v>61</v>
      </c>
      <c r="B22" s="18" t="s">
        <v>25</v>
      </c>
      <c r="C22" s="18" t="s">
        <v>654</v>
      </c>
      <c r="D22" s="115">
        <v>40022</v>
      </c>
      <c r="E22" s="110">
        <v>45474</v>
      </c>
      <c r="F22" s="125">
        <f t="shared" si="0"/>
        <v>14.925000000000001</v>
      </c>
    </row>
    <row r="23" spans="1:6" x14ac:dyDescent="0.25">
      <c r="A23" s="19" t="s">
        <v>35</v>
      </c>
      <c r="B23" s="18" t="s">
        <v>25</v>
      </c>
      <c r="C23" s="18" t="s">
        <v>645</v>
      </c>
      <c r="D23" s="115">
        <v>43101</v>
      </c>
      <c r="E23" s="110">
        <v>48579.75</v>
      </c>
      <c r="F23" s="125">
        <f t="shared" si="0"/>
        <v>15</v>
      </c>
    </row>
    <row r="24" spans="1:6" x14ac:dyDescent="0.25">
      <c r="A24" s="19" t="s">
        <v>67</v>
      </c>
      <c r="B24" s="18" t="s">
        <v>25</v>
      </c>
      <c r="C24" s="18" t="s">
        <v>655</v>
      </c>
      <c r="D24" s="115">
        <v>41532</v>
      </c>
      <c r="E24" s="110">
        <v>46997</v>
      </c>
      <c r="F24" s="125">
        <f t="shared" si="0"/>
        <v>14.96111111111111</v>
      </c>
    </row>
    <row r="25" spans="1:6" x14ac:dyDescent="0.25">
      <c r="A25" s="19" t="s">
        <v>59</v>
      </c>
      <c r="B25" s="18" t="s">
        <v>25</v>
      </c>
      <c r="C25" s="18" t="s">
        <v>656</v>
      </c>
      <c r="D25" s="115">
        <v>40170</v>
      </c>
      <c r="E25" s="110">
        <v>45627</v>
      </c>
      <c r="F25" s="125">
        <f t="shared" si="0"/>
        <v>14.938888888888888</v>
      </c>
    </row>
    <row r="26" spans="1:6" x14ac:dyDescent="0.25">
      <c r="A26" s="19" t="s">
        <v>55</v>
      </c>
      <c r="B26" s="18" t="s">
        <v>25</v>
      </c>
      <c r="C26" s="18" t="s">
        <v>657</v>
      </c>
      <c r="D26" s="115">
        <v>41236</v>
      </c>
      <c r="E26" s="110">
        <v>46692</v>
      </c>
      <c r="F26" s="125">
        <f t="shared" si="0"/>
        <v>14.938888888888888</v>
      </c>
    </row>
    <row r="27" spans="1:6" x14ac:dyDescent="0.25">
      <c r="A27" s="19" t="s">
        <v>39</v>
      </c>
      <c r="B27" s="18" t="s">
        <v>25</v>
      </c>
      <c r="C27" s="18" t="s">
        <v>646</v>
      </c>
      <c r="D27" s="115">
        <v>43077</v>
      </c>
      <c r="E27" s="110">
        <v>48549</v>
      </c>
      <c r="F27" s="125">
        <f t="shared" si="0"/>
        <v>14.980555555555556</v>
      </c>
    </row>
    <row r="28" spans="1:6" x14ac:dyDescent="0.25">
      <c r="A28" s="19" t="s">
        <v>49</v>
      </c>
      <c r="B28" s="18" t="s">
        <v>25</v>
      </c>
      <c r="C28" s="18" t="s">
        <v>658</v>
      </c>
      <c r="D28" s="115">
        <v>39753</v>
      </c>
      <c r="E28" s="110">
        <v>45231</v>
      </c>
      <c r="F28" s="125">
        <f t="shared" si="0"/>
        <v>15</v>
      </c>
    </row>
    <row r="29" spans="1:6" x14ac:dyDescent="0.25">
      <c r="A29" s="19" t="s">
        <v>96</v>
      </c>
      <c r="B29" s="18" t="s">
        <v>72</v>
      </c>
      <c r="C29" s="18" t="s">
        <v>640</v>
      </c>
      <c r="D29" s="115">
        <v>43089</v>
      </c>
      <c r="E29" s="110">
        <v>48579</v>
      </c>
      <c r="F29" s="125">
        <f t="shared" si="0"/>
        <v>15.030555555555555</v>
      </c>
    </row>
    <row r="30" spans="1:6" x14ac:dyDescent="0.25">
      <c r="A30" s="19" t="s">
        <v>82</v>
      </c>
      <c r="B30" s="18" t="s">
        <v>72</v>
      </c>
      <c r="C30" s="18" t="s">
        <v>83</v>
      </c>
      <c r="D30" s="115">
        <v>40711</v>
      </c>
      <c r="E30" s="110">
        <v>46189</v>
      </c>
      <c r="F30" s="125">
        <f t="shared" si="0"/>
        <v>14.997222222222222</v>
      </c>
    </row>
    <row r="31" spans="1:6" x14ac:dyDescent="0.25">
      <c r="A31" s="19" t="s">
        <v>90</v>
      </c>
      <c r="B31" s="18" t="s">
        <v>72</v>
      </c>
      <c r="C31" s="18" t="s">
        <v>91</v>
      </c>
      <c r="D31" s="115">
        <v>41518</v>
      </c>
      <c r="E31" s="110">
        <v>46752</v>
      </c>
      <c r="F31" s="125">
        <f t="shared" si="0"/>
        <v>14.333333333333334</v>
      </c>
    </row>
    <row r="32" spans="1:6" x14ac:dyDescent="0.25">
      <c r="A32" s="19" t="s">
        <v>98</v>
      </c>
      <c r="B32" s="18" t="s">
        <v>72</v>
      </c>
      <c r="C32" s="18" t="s">
        <v>779</v>
      </c>
      <c r="D32" s="115">
        <v>43336</v>
      </c>
      <c r="E32" s="110">
        <v>48579</v>
      </c>
      <c r="F32" s="125">
        <f t="shared" si="0"/>
        <v>14.352777777777778</v>
      </c>
    </row>
    <row r="33" spans="1:8" x14ac:dyDescent="0.25">
      <c r="A33" s="19" t="s">
        <v>80</v>
      </c>
      <c r="B33" s="18" t="s">
        <v>72</v>
      </c>
      <c r="C33" s="18" t="s">
        <v>660</v>
      </c>
      <c r="D33" s="115">
        <v>41364</v>
      </c>
      <c r="E33" s="110">
        <v>46752</v>
      </c>
      <c r="F33" s="125">
        <f t="shared" si="0"/>
        <v>14.75</v>
      </c>
    </row>
    <row r="34" spans="1:8" x14ac:dyDescent="0.25">
      <c r="A34" s="19" t="s">
        <v>566</v>
      </c>
      <c r="B34" s="18" t="s">
        <v>72</v>
      </c>
      <c r="C34" s="18" t="s">
        <v>661</v>
      </c>
      <c r="D34" s="115">
        <v>39965</v>
      </c>
      <c r="E34" s="110">
        <v>45443</v>
      </c>
      <c r="F34" s="125">
        <f t="shared" si="0"/>
        <v>15</v>
      </c>
    </row>
    <row r="35" spans="1:8" x14ac:dyDescent="0.25">
      <c r="A35" s="19" t="s">
        <v>567</v>
      </c>
      <c r="B35" s="18" t="s">
        <v>72</v>
      </c>
      <c r="C35" s="18" t="s">
        <v>662</v>
      </c>
      <c r="D35" s="115">
        <v>39965</v>
      </c>
      <c r="E35" s="110">
        <v>45443</v>
      </c>
      <c r="F35" s="125">
        <f t="shared" si="0"/>
        <v>15</v>
      </c>
    </row>
    <row r="36" spans="1:8" x14ac:dyDescent="0.25">
      <c r="A36" s="19" t="s">
        <v>78</v>
      </c>
      <c r="B36" s="18" t="s">
        <v>72</v>
      </c>
      <c r="C36" s="18" t="s">
        <v>79</v>
      </c>
      <c r="D36" s="115">
        <v>40056</v>
      </c>
      <c r="E36" s="110">
        <v>45535</v>
      </c>
      <c r="F36" s="125">
        <f t="shared" si="0"/>
        <v>15</v>
      </c>
    </row>
    <row r="37" spans="1:8" x14ac:dyDescent="0.25">
      <c r="A37" s="19" t="s">
        <v>74</v>
      </c>
      <c r="B37" s="18" t="s">
        <v>72</v>
      </c>
      <c r="C37" s="18" t="s">
        <v>663</v>
      </c>
      <c r="D37" s="115">
        <v>42093</v>
      </c>
      <c r="E37" s="110">
        <v>47572</v>
      </c>
      <c r="F37" s="125">
        <f t="shared" si="0"/>
        <v>15</v>
      </c>
    </row>
    <row r="38" spans="1:8" x14ac:dyDescent="0.25">
      <c r="A38" s="19" t="s">
        <v>94</v>
      </c>
      <c r="B38" s="18" t="s">
        <v>72</v>
      </c>
      <c r="C38" s="18" t="s">
        <v>664</v>
      </c>
      <c r="D38" s="115">
        <v>38961</v>
      </c>
      <c r="E38" s="110">
        <v>46752</v>
      </c>
      <c r="F38" s="125">
        <f t="shared" si="0"/>
        <v>21.333333333333332</v>
      </c>
      <c r="H38" s="122"/>
    </row>
    <row r="39" spans="1:8" x14ac:dyDescent="0.25">
      <c r="A39" s="19" t="s">
        <v>748</v>
      </c>
      <c r="B39" s="18" t="s">
        <v>72</v>
      </c>
      <c r="C39" s="18" t="s">
        <v>749</v>
      </c>
      <c r="D39" s="115">
        <v>43910</v>
      </c>
      <c r="E39" s="110">
        <v>48579</v>
      </c>
      <c r="F39" s="125">
        <f t="shared" si="0"/>
        <v>12.780555555555555</v>
      </c>
    </row>
    <row r="40" spans="1:8" x14ac:dyDescent="0.25">
      <c r="A40" s="19" t="s">
        <v>92</v>
      </c>
      <c r="B40" s="18" t="s">
        <v>72</v>
      </c>
      <c r="C40" s="18" t="s">
        <v>93</v>
      </c>
      <c r="D40" s="115">
        <v>41426</v>
      </c>
      <c r="E40" s="110">
        <v>46752</v>
      </c>
      <c r="F40" s="125">
        <f t="shared" si="0"/>
        <v>14.583333333333334</v>
      </c>
    </row>
    <row r="41" spans="1:8" x14ac:dyDescent="0.25">
      <c r="A41" s="19" t="s">
        <v>86</v>
      </c>
      <c r="B41" s="18" t="s">
        <v>72</v>
      </c>
      <c r="C41" s="18" t="s">
        <v>87</v>
      </c>
      <c r="D41" s="115">
        <v>40057</v>
      </c>
      <c r="E41" s="110">
        <v>45535</v>
      </c>
      <c r="F41" s="125">
        <f t="shared" si="0"/>
        <v>15</v>
      </c>
    </row>
    <row r="42" spans="1:8" x14ac:dyDescent="0.25">
      <c r="A42" s="19" t="s">
        <v>71</v>
      </c>
      <c r="B42" s="18" t="s">
        <v>72</v>
      </c>
      <c r="C42" s="18" t="s">
        <v>73</v>
      </c>
      <c r="D42" s="115">
        <v>41487</v>
      </c>
      <c r="E42" s="110">
        <v>46966</v>
      </c>
      <c r="F42" s="125">
        <f t="shared" si="0"/>
        <v>15</v>
      </c>
    </row>
    <row r="43" spans="1:8" x14ac:dyDescent="0.25">
      <c r="A43" s="19" t="s">
        <v>76</v>
      </c>
      <c r="B43" s="18" t="s">
        <v>72</v>
      </c>
      <c r="C43" s="18" t="s">
        <v>659</v>
      </c>
      <c r="D43" s="115">
        <v>38990</v>
      </c>
      <c r="E43" s="110">
        <v>44469</v>
      </c>
      <c r="F43" s="125">
        <f t="shared" si="0"/>
        <v>15</v>
      </c>
    </row>
    <row r="44" spans="1:8" x14ac:dyDescent="0.25">
      <c r="A44" s="19" t="s">
        <v>88</v>
      </c>
      <c r="B44" s="18" t="s">
        <v>72</v>
      </c>
      <c r="C44" s="18" t="s">
        <v>659</v>
      </c>
      <c r="D44" s="115">
        <v>39994</v>
      </c>
      <c r="E44" s="110">
        <v>45473</v>
      </c>
      <c r="F44" s="125">
        <f t="shared" si="0"/>
        <v>15</v>
      </c>
    </row>
    <row r="45" spans="1:8" x14ac:dyDescent="0.25">
      <c r="A45" s="19" t="s">
        <v>99</v>
      </c>
      <c r="B45" s="18" t="s">
        <v>100</v>
      </c>
      <c r="C45" s="18" t="s">
        <v>100</v>
      </c>
      <c r="D45" s="115">
        <v>41921</v>
      </c>
      <c r="E45" s="110">
        <v>47399</v>
      </c>
      <c r="F45" s="125">
        <f t="shared" si="0"/>
        <v>14.997222222222222</v>
      </c>
    </row>
    <row r="46" spans="1:8" x14ac:dyDescent="0.25">
      <c r="A46" s="19" t="s">
        <v>105</v>
      </c>
      <c r="B46" s="18" t="s">
        <v>103</v>
      </c>
      <c r="C46" s="18" t="s">
        <v>665</v>
      </c>
      <c r="D46" s="115">
        <v>41529</v>
      </c>
      <c r="E46" s="110">
        <v>46752</v>
      </c>
      <c r="F46" s="125">
        <f t="shared" si="0"/>
        <v>14.302777777777777</v>
      </c>
    </row>
    <row r="47" spans="1:8" x14ac:dyDescent="0.25">
      <c r="A47" s="19" t="s">
        <v>102</v>
      </c>
      <c r="B47" s="18" t="s">
        <v>103</v>
      </c>
      <c r="C47" s="18" t="s">
        <v>665</v>
      </c>
      <c r="D47" s="115">
        <v>41529</v>
      </c>
      <c r="E47" s="110">
        <v>47007</v>
      </c>
      <c r="F47" s="125">
        <f t="shared" si="0"/>
        <v>14.997222222222222</v>
      </c>
    </row>
    <row r="48" spans="1:8" x14ac:dyDescent="0.25">
      <c r="A48" s="19" t="s">
        <v>107</v>
      </c>
      <c r="B48" s="18" t="s">
        <v>108</v>
      </c>
      <c r="C48" s="18" t="s">
        <v>109</v>
      </c>
      <c r="D48" s="115">
        <v>43374</v>
      </c>
      <c r="E48" s="110">
        <v>48852</v>
      </c>
      <c r="F48" s="125">
        <f t="shared" si="0"/>
        <v>14.997222222222222</v>
      </c>
    </row>
    <row r="49" spans="1:6" x14ac:dyDescent="0.25">
      <c r="A49" s="19" t="s">
        <v>110</v>
      </c>
      <c r="B49" s="18" t="s">
        <v>108</v>
      </c>
      <c r="C49" s="18" t="s">
        <v>111</v>
      </c>
      <c r="D49" s="115">
        <v>43374</v>
      </c>
      <c r="E49" s="110">
        <v>48852</v>
      </c>
      <c r="F49" s="125">
        <f t="shared" si="0"/>
        <v>14.997222222222222</v>
      </c>
    </row>
    <row r="50" spans="1:6" x14ac:dyDescent="0.25">
      <c r="A50" s="19" t="s">
        <v>115</v>
      </c>
      <c r="B50" s="18" t="s">
        <v>780</v>
      </c>
      <c r="C50" s="18" t="s">
        <v>666</v>
      </c>
      <c r="D50" s="115">
        <v>43374</v>
      </c>
      <c r="E50" s="110">
        <v>48852</v>
      </c>
      <c r="F50" s="125">
        <f t="shared" si="0"/>
        <v>14.997222222222222</v>
      </c>
    </row>
    <row r="51" spans="1:6" x14ac:dyDescent="0.25">
      <c r="A51" s="19" t="s">
        <v>124</v>
      </c>
      <c r="B51" s="18" t="s">
        <v>125</v>
      </c>
      <c r="C51" s="18" t="s">
        <v>126</v>
      </c>
      <c r="D51" s="115">
        <v>43862</v>
      </c>
      <c r="E51" s="110">
        <v>48579</v>
      </c>
      <c r="F51" s="125">
        <f t="shared" si="0"/>
        <v>12.916666666666666</v>
      </c>
    </row>
    <row r="52" spans="1:6" x14ac:dyDescent="0.25">
      <c r="A52" s="19" t="s">
        <v>129</v>
      </c>
      <c r="B52" s="18" t="s">
        <v>130</v>
      </c>
      <c r="C52" s="18" t="s">
        <v>668</v>
      </c>
      <c r="D52" s="115">
        <v>42887</v>
      </c>
      <c r="E52" s="110">
        <v>48365</v>
      </c>
      <c r="F52" s="125">
        <f t="shared" si="0"/>
        <v>15</v>
      </c>
    </row>
    <row r="53" spans="1:6" x14ac:dyDescent="0.25">
      <c r="A53" s="19" t="s">
        <v>132</v>
      </c>
      <c r="B53" s="18" t="s">
        <v>781</v>
      </c>
      <c r="C53" s="18" t="s">
        <v>782</v>
      </c>
      <c r="D53" s="115">
        <v>42491</v>
      </c>
      <c r="E53" s="110">
        <v>46874</v>
      </c>
      <c r="F53" s="125">
        <f t="shared" si="0"/>
        <v>12</v>
      </c>
    </row>
    <row r="54" spans="1:6" x14ac:dyDescent="0.25">
      <c r="A54" s="19" t="s">
        <v>135</v>
      </c>
      <c r="B54" s="18" t="s">
        <v>781</v>
      </c>
      <c r="C54" s="18" t="s">
        <v>136</v>
      </c>
      <c r="D54" s="115">
        <v>39965</v>
      </c>
      <c r="E54" s="110">
        <v>45444</v>
      </c>
      <c r="F54" s="125">
        <f t="shared" si="0"/>
        <v>15</v>
      </c>
    </row>
    <row r="55" spans="1:6" x14ac:dyDescent="0.25">
      <c r="A55" s="19" t="s">
        <v>137</v>
      </c>
      <c r="B55" s="18" t="s">
        <v>138</v>
      </c>
      <c r="C55" s="18" t="s">
        <v>139</v>
      </c>
      <c r="D55" s="115">
        <v>42338</v>
      </c>
      <c r="E55" s="110">
        <v>47816</v>
      </c>
      <c r="F55" s="125">
        <f t="shared" si="0"/>
        <v>14.997222222222222</v>
      </c>
    </row>
    <row r="56" spans="1:6" x14ac:dyDescent="0.25">
      <c r="A56" s="19" t="s">
        <v>140</v>
      </c>
      <c r="B56" s="18" t="s">
        <v>141</v>
      </c>
      <c r="C56" s="18" t="s">
        <v>142</v>
      </c>
      <c r="D56" s="115">
        <v>42360</v>
      </c>
      <c r="E56" s="110">
        <v>48203</v>
      </c>
      <c r="F56" s="125">
        <f t="shared" si="0"/>
        <v>15.997222222222222</v>
      </c>
    </row>
    <row r="57" spans="1:6" x14ac:dyDescent="0.25">
      <c r="A57" s="19" t="s">
        <v>159</v>
      </c>
      <c r="B57" s="18" t="s">
        <v>149</v>
      </c>
      <c r="C57" s="18" t="s">
        <v>160</v>
      </c>
      <c r="D57" s="115">
        <v>42976</v>
      </c>
      <c r="E57" s="110">
        <v>48458</v>
      </c>
      <c r="F57" s="125">
        <f t="shared" si="0"/>
        <v>15.005555555555556</v>
      </c>
    </row>
    <row r="58" spans="1:6" x14ac:dyDescent="0.25">
      <c r="A58" s="19" t="s">
        <v>161</v>
      </c>
      <c r="B58" s="18" t="s">
        <v>149</v>
      </c>
      <c r="C58" s="18" t="s">
        <v>162</v>
      </c>
      <c r="D58" s="115">
        <v>43075</v>
      </c>
      <c r="E58" s="110">
        <v>48549</v>
      </c>
      <c r="F58" s="125">
        <f t="shared" si="0"/>
        <v>14.986111111111111</v>
      </c>
    </row>
    <row r="59" spans="1:6" x14ac:dyDescent="0.25">
      <c r="A59" s="19" t="s">
        <v>153</v>
      </c>
      <c r="B59" s="18" t="s">
        <v>149</v>
      </c>
      <c r="C59" s="18" t="s">
        <v>670</v>
      </c>
      <c r="D59" s="115">
        <v>42899</v>
      </c>
      <c r="E59" s="110">
        <v>48366</v>
      </c>
      <c r="F59" s="125">
        <f t="shared" si="0"/>
        <v>14.966666666666667</v>
      </c>
    </row>
    <row r="60" spans="1:6" x14ac:dyDescent="0.25">
      <c r="A60" s="19" t="s">
        <v>163</v>
      </c>
      <c r="B60" s="18" t="s">
        <v>149</v>
      </c>
      <c r="C60" s="18" t="s">
        <v>670</v>
      </c>
      <c r="D60" s="115">
        <v>42643</v>
      </c>
      <c r="E60" s="110">
        <v>44196</v>
      </c>
      <c r="F60" s="125">
        <f t="shared" si="0"/>
        <v>4.25</v>
      </c>
    </row>
    <row r="61" spans="1:6" x14ac:dyDescent="0.25">
      <c r="A61" s="19" t="s">
        <v>165</v>
      </c>
      <c r="B61" s="18" t="s">
        <v>149</v>
      </c>
      <c r="C61" s="18" t="s">
        <v>670</v>
      </c>
      <c r="D61" s="115">
        <v>42614</v>
      </c>
      <c r="E61" s="110">
        <v>44196</v>
      </c>
      <c r="F61" s="125">
        <f t="shared" si="0"/>
        <v>4.333333333333333</v>
      </c>
    </row>
    <row r="62" spans="1:6" x14ac:dyDescent="0.25">
      <c r="A62" s="19" t="s">
        <v>179</v>
      </c>
      <c r="B62" s="18" t="s">
        <v>149</v>
      </c>
      <c r="C62" s="18" t="s">
        <v>180</v>
      </c>
      <c r="D62" s="115">
        <v>40299</v>
      </c>
      <c r="E62" s="110">
        <v>45689</v>
      </c>
      <c r="F62" s="125">
        <f t="shared" si="0"/>
        <v>14.75</v>
      </c>
    </row>
    <row r="63" spans="1:6" x14ac:dyDescent="0.25">
      <c r="A63" s="19" t="s">
        <v>177</v>
      </c>
      <c r="B63" s="18" t="s">
        <v>149</v>
      </c>
      <c r="C63" s="18" t="s">
        <v>676</v>
      </c>
      <c r="D63" s="115">
        <v>39753</v>
      </c>
      <c r="E63" s="110">
        <v>45200</v>
      </c>
      <c r="F63" s="125">
        <f t="shared" si="0"/>
        <v>14.916666666666666</v>
      </c>
    </row>
    <row r="64" spans="1:6" x14ac:dyDescent="0.25">
      <c r="A64" s="19" t="s">
        <v>173</v>
      </c>
      <c r="B64" s="18" t="s">
        <v>149</v>
      </c>
      <c r="C64" s="18" t="s">
        <v>675</v>
      </c>
      <c r="D64" s="115">
        <v>40269</v>
      </c>
      <c r="E64" s="110">
        <v>45748</v>
      </c>
      <c r="F64" s="125">
        <f t="shared" si="0"/>
        <v>15</v>
      </c>
    </row>
    <row r="65" spans="1:6" x14ac:dyDescent="0.25">
      <c r="A65" s="19" t="s">
        <v>175</v>
      </c>
      <c r="B65" s="18" t="s">
        <v>149</v>
      </c>
      <c r="C65" s="18" t="s">
        <v>675</v>
      </c>
      <c r="D65" s="115">
        <v>40664</v>
      </c>
      <c r="E65" s="110">
        <v>46054</v>
      </c>
      <c r="F65" s="125">
        <f t="shared" si="0"/>
        <v>14.75</v>
      </c>
    </row>
    <row r="66" spans="1:6" x14ac:dyDescent="0.25">
      <c r="A66" s="19" t="s">
        <v>155</v>
      </c>
      <c r="B66" s="18" t="s">
        <v>149</v>
      </c>
      <c r="C66" s="18" t="s">
        <v>674</v>
      </c>
      <c r="D66" s="115">
        <v>43770</v>
      </c>
      <c r="E66" s="110">
        <v>48549</v>
      </c>
      <c r="F66" s="125">
        <f t="shared" si="0"/>
        <v>13.083333333333334</v>
      </c>
    </row>
    <row r="67" spans="1:6" x14ac:dyDescent="0.25">
      <c r="A67" s="19" t="s">
        <v>169</v>
      </c>
      <c r="B67" s="18" t="s">
        <v>149</v>
      </c>
      <c r="C67" s="18" t="s">
        <v>671</v>
      </c>
      <c r="D67" s="115">
        <v>39031</v>
      </c>
      <c r="E67" s="110">
        <v>45566</v>
      </c>
      <c r="F67" s="125">
        <f t="shared" si="0"/>
        <v>17.891666666666666</v>
      </c>
    </row>
    <row r="68" spans="1:6" x14ac:dyDescent="0.25">
      <c r="A68" s="19" t="s">
        <v>167</v>
      </c>
      <c r="B68" s="18" t="s">
        <v>149</v>
      </c>
      <c r="C68" s="18" t="s">
        <v>677</v>
      </c>
      <c r="D68" s="115">
        <v>39569</v>
      </c>
      <c r="E68" s="110">
        <v>45200</v>
      </c>
      <c r="F68" s="125">
        <f t="shared" si="0"/>
        <v>15.416666666666666</v>
      </c>
    </row>
    <row r="69" spans="1:6" x14ac:dyDescent="0.25">
      <c r="A69" s="19" t="s">
        <v>157</v>
      </c>
      <c r="B69" s="18" t="s">
        <v>149</v>
      </c>
      <c r="C69" s="18" t="s">
        <v>673</v>
      </c>
      <c r="D69" s="115">
        <v>43642</v>
      </c>
      <c r="E69" s="110">
        <v>48549</v>
      </c>
      <c r="F69" s="125">
        <f t="shared" si="0"/>
        <v>13.430555555555555</v>
      </c>
    </row>
    <row r="70" spans="1:6" x14ac:dyDescent="0.25">
      <c r="A70" s="19" t="s">
        <v>151</v>
      </c>
      <c r="B70" s="18" t="s">
        <v>149</v>
      </c>
      <c r="C70" s="18" t="s">
        <v>152</v>
      </c>
      <c r="D70" s="115">
        <v>42633</v>
      </c>
      <c r="E70" s="110">
        <v>48092</v>
      </c>
      <c r="F70" s="125">
        <f t="shared" ref="F70:F133" si="1">YEARFRAC(D70,E70,0)</f>
        <v>14.947222222222223</v>
      </c>
    </row>
    <row r="71" spans="1:6" x14ac:dyDescent="0.25">
      <c r="A71" s="19" t="s">
        <v>171</v>
      </c>
      <c r="B71" s="18" t="s">
        <v>149</v>
      </c>
      <c r="C71" s="18" t="s">
        <v>172</v>
      </c>
      <c r="D71" s="115">
        <v>39753</v>
      </c>
      <c r="E71" s="110">
        <v>45108</v>
      </c>
      <c r="F71" s="125">
        <f t="shared" si="1"/>
        <v>14.666666666666666</v>
      </c>
    </row>
    <row r="72" spans="1:6" x14ac:dyDescent="0.25">
      <c r="A72" s="19" t="s">
        <v>148</v>
      </c>
      <c r="B72" s="18" t="s">
        <v>149</v>
      </c>
      <c r="C72" s="18" t="s">
        <v>150</v>
      </c>
      <c r="D72" s="115">
        <v>42130</v>
      </c>
      <c r="E72" s="110">
        <v>47604</v>
      </c>
      <c r="F72" s="125">
        <f t="shared" si="1"/>
        <v>14.986111111111111</v>
      </c>
    </row>
    <row r="73" spans="1:6" x14ac:dyDescent="0.25">
      <c r="A73" s="19" t="s">
        <v>758</v>
      </c>
      <c r="B73" s="18" t="s">
        <v>784</v>
      </c>
      <c r="C73" s="18" t="s">
        <v>785</v>
      </c>
      <c r="D73" s="115">
        <v>43804</v>
      </c>
      <c r="E73" s="110">
        <v>48579</v>
      </c>
      <c r="F73" s="125">
        <f t="shared" si="1"/>
        <v>13.072222222222223</v>
      </c>
    </row>
    <row r="74" spans="1:6" x14ac:dyDescent="0.25">
      <c r="A74" s="19" t="s">
        <v>181</v>
      </c>
      <c r="B74" s="18" t="s">
        <v>585</v>
      </c>
      <c r="C74" s="18" t="s">
        <v>183</v>
      </c>
      <c r="D74" s="115">
        <v>40452</v>
      </c>
      <c r="E74" s="110">
        <v>45931</v>
      </c>
      <c r="F74" s="125">
        <f t="shared" si="1"/>
        <v>15</v>
      </c>
    </row>
    <row r="75" spans="1:6" x14ac:dyDescent="0.25">
      <c r="A75" s="19" t="s">
        <v>184</v>
      </c>
      <c r="B75" s="18" t="s">
        <v>585</v>
      </c>
      <c r="C75" s="18" t="s">
        <v>678</v>
      </c>
      <c r="D75" s="115">
        <v>40148</v>
      </c>
      <c r="E75" s="110">
        <v>45627</v>
      </c>
      <c r="F75" s="125">
        <f t="shared" si="1"/>
        <v>15</v>
      </c>
    </row>
    <row r="76" spans="1:6" x14ac:dyDescent="0.25">
      <c r="A76" s="19" t="s">
        <v>195</v>
      </c>
      <c r="B76" s="18" t="s">
        <v>196</v>
      </c>
      <c r="C76" s="18" t="s">
        <v>679</v>
      </c>
      <c r="D76" s="115">
        <v>42644</v>
      </c>
      <c r="E76" s="110">
        <v>48121</v>
      </c>
      <c r="F76" s="125">
        <f t="shared" si="1"/>
        <v>14.997222222222222</v>
      </c>
    </row>
    <row r="77" spans="1:6" x14ac:dyDescent="0.25">
      <c r="A77" s="19" t="s">
        <v>198</v>
      </c>
      <c r="B77" s="18" t="s">
        <v>588</v>
      </c>
      <c r="C77" s="18" t="s">
        <v>786</v>
      </c>
      <c r="D77" s="115">
        <v>42986</v>
      </c>
      <c r="E77" s="110">
        <v>48464</v>
      </c>
      <c r="F77" s="125">
        <f t="shared" si="1"/>
        <v>14.997222222222222</v>
      </c>
    </row>
    <row r="78" spans="1:6" x14ac:dyDescent="0.25">
      <c r="A78" s="19" t="s">
        <v>204</v>
      </c>
      <c r="B78" s="18" t="s">
        <v>205</v>
      </c>
      <c r="C78" s="18" t="s">
        <v>206</v>
      </c>
      <c r="D78" s="115">
        <v>40913</v>
      </c>
      <c r="E78" s="110">
        <v>46022</v>
      </c>
      <c r="F78" s="125">
        <f t="shared" si="1"/>
        <v>13.988888888888889</v>
      </c>
    </row>
    <row r="79" spans="1:6" x14ac:dyDescent="0.25">
      <c r="A79" s="19" t="s">
        <v>212</v>
      </c>
      <c r="B79" s="18" t="s">
        <v>208</v>
      </c>
      <c r="C79" s="18" t="s">
        <v>683</v>
      </c>
      <c r="D79" s="115">
        <v>43313</v>
      </c>
      <c r="E79" s="110">
        <v>47848</v>
      </c>
      <c r="F79" s="125">
        <f t="shared" si="1"/>
        <v>12.416666666666666</v>
      </c>
    </row>
    <row r="80" spans="1:6" x14ac:dyDescent="0.25">
      <c r="A80" s="19" t="s">
        <v>207</v>
      </c>
      <c r="B80" s="18" t="s">
        <v>208</v>
      </c>
      <c r="C80" s="18" t="s">
        <v>684</v>
      </c>
      <c r="D80" s="115">
        <v>41579</v>
      </c>
      <c r="E80" s="110">
        <v>47057</v>
      </c>
      <c r="F80" s="125">
        <f t="shared" si="1"/>
        <v>15</v>
      </c>
    </row>
    <row r="81" spans="1:6" x14ac:dyDescent="0.25">
      <c r="A81" s="19" t="s">
        <v>210</v>
      </c>
      <c r="B81" s="18" t="s">
        <v>208</v>
      </c>
      <c r="C81" s="18" t="s">
        <v>684</v>
      </c>
      <c r="D81" s="115">
        <v>42036</v>
      </c>
      <c r="E81" s="110">
        <v>47514</v>
      </c>
      <c r="F81" s="125">
        <f t="shared" si="1"/>
        <v>15</v>
      </c>
    </row>
    <row r="82" spans="1:6" x14ac:dyDescent="0.25">
      <c r="A82" s="19" t="s">
        <v>217</v>
      </c>
      <c r="B82" s="18" t="s">
        <v>215</v>
      </c>
      <c r="C82" s="18" t="s">
        <v>218</v>
      </c>
      <c r="D82" s="115">
        <v>41913</v>
      </c>
      <c r="E82" s="110">
        <v>47391</v>
      </c>
      <c r="F82" s="125">
        <f t="shared" si="1"/>
        <v>14.997222222222222</v>
      </c>
    </row>
    <row r="83" spans="1:6" x14ac:dyDescent="0.25">
      <c r="A83" s="19" t="s">
        <v>214</v>
      </c>
      <c r="B83" s="18" t="s">
        <v>215</v>
      </c>
      <c r="C83" s="18" t="s">
        <v>216</v>
      </c>
      <c r="D83" s="115">
        <v>41913</v>
      </c>
      <c r="E83" s="110">
        <v>47391</v>
      </c>
      <c r="F83" s="125">
        <f t="shared" si="1"/>
        <v>14.997222222222222</v>
      </c>
    </row>
    <row r="84" spans="1:6" x14ac:dyDescent="0.25">
      <c r="A84" s="19" t="s">
        <v>219</v>
      </c>
      <c r="B84" s="18" t="s">
        <v>220</v>
      </c>
      <c r="C84" s="18" t="s">
        <v>221</v>
      </c>
      <c r="D84" s="115">
        <v>41690</v>
      </c>
      <c r="E84" s="110">
        <v>47168</v>
      </c>
      <c r="F84" s="125">
        <f t="shared" si="1"/>
        <v>14.997222222222222</v>
      </c>
    </row>
    <row r="85" spans="1:6" x14ac:dyDescent="0.25">
      <c r="A85" s="19" t="s">
        <v>222</v>
      </c>
      <c r="B85" s="18" t="s">
        <v>589</v>
      </c>
      <c r="C85" s="18" t="s">
        <v>787</v>
      </c>
      <c r="D85" s="115">
        <v>42767</v>
      </c>
      <c r="E85" s="110">
        <v>48244</v>
      </c>
      <c r="F85" s="125">
        <f t="shared" si="1"/>
        <v>15</v>
      </c>
    </row>
    <row r="86" spans="1:6" x14ac:dyDescent="0.25">
      <c r="A86" s="19" t="s">
        <v>232</v>
      </c>
      <c r="B86" s="18" t="s">
        <v>590</v>
      </c>
      <c r="C86" s="18" t="s">
        <v>685</v>
      </c>
      <c r="D86" s="115">
        <v>43642</v>
      </c>
      <c r="E86" s="110">
        <v>48579</v>
      </c>
      <c r="F86" s="125">
        <f t="shared" si="1"/>
        <v>13.513888888888889</v>
      </c>
    </row>
    <row r="87" spans="1:6" x14ac:dyDescent="0.25">
      <c r="A87" s="19" t="s">
        <v>238</v>
      </c>
      <c r="B87" s="18" t="s">
        <v>239</v>
      </c>
      <c r="C87" s="18" t="s">
        <v>239</v>
      </c>
      <c r="D87" s="115">
        <v>41768</v>
      </c>
      <c r="E87" s="110">
        <v>47246</v>
      </c>
      <c r="F87" s="125">
        <f t="shared" si="1"/>
        <v>14.997222222222222</v>
      </c>
    </row>
    <row r="88" spans="1:6" x14ac:dyDescent="0.25">
      <c r="A88" s="19" t="s">
        <v>312</v>
      </c>
      <c r="B88" s="18" t="s">
        <v>242</v>
      </c>
      <c r="C88" s="18" t="s">
        <v>686</v>
      </c>
      <c r="D88" s="115">
        <v>41548</v>
      </c>
      <c r="E88" s="110">
        <v>47026</v>
      </c>
      <c r="F88" s="125">
        <f t="shared" si="1"/>
        <v>14.997222222222222</v>
      </c>
    </row>
    <row r="89" spans="1:6" x14ac:dyDescent="0.25">
      <c r="A89" s="19" t="s">
        <v>306</v>
      </c>
      <c r="B89" s="18" t="s">
        <v>242</v>
      </c>
      <c r="C89" s="18" t="s">
        <v>687</v>
      </c>
      <c r="D89" s="115">
        <v>43737</v>
      </c>
      <c r="E89" s="110">
        <v>47848</v>
      </c>
      <c r="F89" s="125">
        <f t="shared" si="1"/>
        <v>11.255555555555556</v>
      </c>
    </row>
    <row r="90" spans="1:6" x14ac:dyDescent="0.25">
      <c r="A90" s="19" t="s">
        <v>256</v>
      </c>
      <c r="B90" s="18" t="s">
        <v>242</v>
      </c>
      <c r="C90" s="18" t="s">
        <v>688</v>
      </c>
      <c r="D90" s="115">
        <v>41578</v>
      </c>
      <c r="E90" s="110">
        <v>47056</v>
      </c>
      <c r="F90" s="125">
        <f t="shared" si="1"/>
        <v>15</v>
      </c>
    </row>
    <row r="91" spans="1:6" x14ac:dyDescent="0.25">
      <c r="A91" s="19" t="s">
        <v>254</v>
      </c>
      <c r="B91" s="18" t="s">
        <v>242</v>
      </c>
      <c r="C91" s="18" t="s">
        <v>689</v>
      </c>
      <c r="D91" s="115">
        <v>41723</v>
      </c>
      <c r="E91" s="110">
        <v>47201</v>
      </c>
      <c r="F91" s="125">
        <f t="shared" si="1"/>
        <v>14.997222222222222</v>
      </c>
    </row>
    <row r="92" spans="1:6" x14ac:dyDescent="0.25">
      <c r="A92" s="19" t="s">
        <v>316</v>
      </c>
      <c r="B92" s="18" t="s">
        <v>242</v>
      </c>
      <c r="C92" s="18" t="s">
        <v>690</v>
      </c>
      <c r="D92" s="115">
        <v>42645</v>
      </c>
      <c r="E92" s="110">
        <v>47848</v>
      </c>
      <c r="F92" s="125">
        <f t="shared" si="1"/>
        <v>14.247222222222222</v>
      </c>
    </row>
    <row r="93" spans="1:6" x14ac:dyDescent="0.25">
      <c r="A93" s="19" t="s">
        <v>248</v>
      </c>
      <c r="B93" s="18" t="s">
        <v>242</v>
      </c>
      <c r="C93" s="18" t="s">
        <v>249</v>
      </c>
      <c r="D93" s="115">
        <v>42192</v>
      </c>
      <c r="E93" s="110">
        <v>47670</v>
      </c>
      <c r="F93" s="125">
        <f t="shared" si="1"/>
        <v>14.997222222222222</v>
      </c>
    </row>
    <row r="94" spans="1:6" x14ac:dyDescent="0.25">
      <c r="A94" s="19" t="s">
        <v>286</v>
      </c>
      <c r="B94" s="18" t="s">
        <v>242</v>
      </c>
      <c r="C94" s="18" t="s">
        <v>710</v>
      </c>
      <c r="D94" s="115">
        <v>43235</v>
      </c>
      <c r="E94" s="110">
        <v>48579</v>
      </c>
      <c r="F94" s="125">
        <f t="shared" si="1"/>
        <v>14.627777777777778</v>
      </c>
    </row>
    <row r="95" spans="1:6" x14ac:dyDescent="0.25">
      <c r="A95" s="19" t="s">
        <v>260</v>
      </c>
      <c r="B95" s="18" t="s">
        <v>242</v>
      </c>
      <c r="C95" s="18" t="s">
        <v>261</v>
      </c>
      <c r="D95" s="115">
        <v>43132</v>
      </c>
      <c r="E95" s="110">
        <v>48579</v>
      </c>
      <c r="F95" s="125">
        <f t="shared" si="1"/>
        <v>14.916666666666666</v>
      </c>
    </row>
    <row r="96" spans="1:6" x14ac:dyDescent="0.25">
      <c r="A96" s="19" t="s">
        <v>264</v>
      </c>
      <c r="B96" s="18" t="s">
        <v>242</v>
      </c>
      <c r="C96" s="18" t="s">
        <v>691</v>
      </c>
      <c r="D96" s="115">
        <v>42327</v>
      </c>
      <c r="E96" s="110">
        <v>47805</v>
      </c>
      <c r="F96" s="125">
        <f t="shared" si="1"/>
        <v>14.997222222222222</v>
      </c>
    </row>
    <row r="97" spans="1:6" x14ac:dyDescent="0.25">
      <c r="A97" s="19" t="s">
        <v>296</v>
      </c>
      <c r="B97" s="18" t="s">
        <v>242</v>
      </c>
      <c r="C97" s="18" t="s">
        <v>692</v>
      </c>
      <c r="D97" s="115">
        <v>43508</v>
      </c>
      <c r="E97" s="110">
        <v>48579</v>
      </c>
      <c r="F97" s="125">
        <f t="shared" si="1"/>
        <v>13.886111111111111</v>
      </c>
    </row>
    <row r="98" spans="1:6" x14ac:dyDescent="0.25">
      <c r="A98" s="19" t="s">
        <v>298</v>
      </c>
      <c r="B98" s="18" t="s">
        <v>242</v>
      </c>
      <c r="C98" s="18" t="s">
        <v>692</v>
      </c>
      <c r="D98" s="115">
        <v>43480</v>
      </c>
      <c r="E98" s="110">
        <v>48579</v>
      </c>
      <c r="F98" s="125">
        <f t="shared" si="1"/>
        <v>13.96111111111111</v>
      </c>
    </row>
    <row r="99" spans="1:6" x14ac:dyDescent="0.25">
      <c r="A99" s="19" t="s">
        <v>300</v>
      </c>
      <c r="B99" s="18" t="s">
        <v>242</v>
      </c>
      <c r="C99" s="18" t="s">
        <v>301</v>
      </c>
      <c r="D99" s="115">
        <v>43086</v>
      </c>
      <c r="E99" s="110">
        <v>48564</v>
      </c>
      <c r="F99" s="125">
        <f t="shared" si="1"/>
        <v>14.997222222222222</v>
      </c>
    </row>
    <row r="100" spans="1:6" x14ac:dyDescent="0.25">
      <c r="A100" s="19" t="s">
        <v>258</v>
      </c>
      <c r="B100" s="18" t="s">
        <v>242</v>
      </c>
      <c r="C100" s="18" t="s">
        <v>693</v>
      </c>
      <c r="D100" s="115">
        <v>41956</v>
      </c>
      <c r="E100" s="110">
        <v>47434</v>
      </c>
      <c r="F100" s="125">
        <f t="shared" si="1"/>
        <v>14.997222222222222</v>
      </c>
    </row>
    <row r="101" spans="1:6" x14ac:dyDescent="0.25">
      <c r="A101" s="19" t="s">
        <v>246</v>
      </c>
      <c r="B101" s="18" t="s">
        <v>242</v>
      </c>
      <c r="C101" s="18" t="s">
        <v>694</v>
      </c>
      <c r="D101" s="115">
        <v>41149</v>
      </c>
      <c r="E101" s="110">
        <v>46626</v>
      </c>
      <c r="F101" s="125">
        <f t="shared" si="1"/>
        <v>14.997222222222222</v>
      </c>
    </row>
    <row r="102" spans="1:6" x14ac:dyDescent="0.25">
      <c r="A102" s="19" t="s">
        <v>280</v>
      </c>
      <c r="B102" s="18" t="s">
        <v>242</v>
      </c>
      <c r="C102" s="18" t="s">
        <v>695</v>
      </c>
      <c r="D102" s="115">
        <v>43151</v>
      </c>
      <c r="E102" s="110">
        <v>48579</v>
      </c>
      <c r="F102" s="125">
        <f t="shared" si="1"/>
        <v>14.863888888888889</v>
      </c>
    </row>
    <row r="103" spans="1:6" x14ac:dyDescent="0.25">
      <c r="A103" s="19" t="s">
        <v>304</v>
      </c>
      <c r="B103" s="18" t="s">
        <v>242</v>
      </c>
      <c r="C103" s="18" t="s">
        <v>696</v>
      </c>
      <c r="D103" s="115">
        <v>42180</v>
      </c>
      <c r="E103" s="110">
        <v>47658</v>
      </c>
      <c r="F103" s="125">
        <f t="shared" si="1"/>
        <v>14.997222222222222</v>
      </c>
    </row>
    <row r="104" spans="1:6" x14ac:dyDescent="0.25">
      <c r="A104" s="19" t="s">
        <v>762</v>
      </c>
      <c r="B104" s="18" t="s">
        <v>242</v>
      </c>
      <c r="C104" s="18" t="s">
        <v>788</v>
      </c>
      <c r="D104" s="115">
        <v>43915</v>
      </c>
      <c r="E104" s="110">
        <v>48579</v>
      </c>
      <c r="F104" s="125">
        <f t="shared" si="1"/>
        <v>12.766666666666667</v>
      </c>
    </row>
    <row r="105" spans="1:6" x14ac:dyDescent="0.25">
      <c r="A105" s="19" t="s">
        <v>268</v>
      </c>
      <c r="B105" s="18" t="s">
        <v>242</v>
      </c>
      <c r="C105" s="18" t="s">
        <v>698</v>
      </c>
      <c r="D105" s="115">
        <v>43388</v>
      </c>
      <c r="E105" s="110">
        <v>48579</v>
      </c>
      <c r="F105" s="125">
        <f t="shared" si="1"/>
        <v>14.21111111111111</v>
      </c>
    </row>
    <row r="106" spans="1:6" x14ac:dyDescent="0.25">
      <c r="A106" s="19" t="s">
        <v>262</v>
      </c>
      <c r="B106" s="18" t="s">
        <v>242</v>
      </c>
      <c r="C106" s="18" t="s">
        <v>699</v>
      </c>
      <c r="D106" s="115">
        <v>42754</v>
      </c>
      <c r="E106" s="110">
        <v>48231</v>
      </c>
      <c r="F106" s="125">
        <f t="shared" si="1"/>
        <v>14.997222222222222</v>
      </c>
    </row>
    <row r="107" spans="1:6" x14ac:dyDescent="0.25">
      <c r="A107" s="19" t="s">
        <v>250</v>
      </c>
      <c r="B107" s="18" t="s">
        <v>242</v>
      </c>
      <c r="C107" s="18" t="s">
        <v>700</v>
      </c>
      <c r="D107" s="115">
        <v>41507</v>
      </c>
      <c r="E107" s="110">
        <v>46985</v>
      </c>
      <c r="F107" s="125">
        <f t="shared" si="1"/>
        <v>14.997222222222222</v>
      </c>
    </row>
    <row r="108" spans="1:6" x14ac:dyDescent="0.25">
      <c r="A108" s="19" t="s">
        <v>282</v>
      </c>
      <c r="B108" s="18" t="s">
        <v>242</v>
      </c>
      <c r="C108" s="18" t="s">
        <v>701</v>
      </c>
      <c r="D108" s="115">
        <v>43084</v>
      </c>
      <c r="E108" s="110">
        <v>48562</v>
      </c>
      <c r="F108" s="125">
        <f t="shared" si="1"/>
        <v>14.997222222222222</v>
      </c>
    </row>
    <row r="109" spans="1:6" x14ac:dyDescent="0.25">
      <c r="A109" s="19" t="s">
        <v>274</v>
      </c>
      <c r="B109" s="18" t="s">
        <v>242</v>
      </c>
      <c r="C109" s="18" t="s">
        <v>275</v>
      </c>
      <c r="D109" s="115">
        <v>42669</v>
      </c>
      <c r="E109" s="110">
        <v>48146</v>
      </c>
      <c r="F109" s="125">
        <f t="shared" si="1"/>
        <v>14.997222222222222</v>
      </c>
    </row>
    <row r="110" spans="1:6" x14ac:dyDescent="0.25">
      <c r="A110" s="19" t="s">
        <v>292</v>
      </c>
      <c r="B110" s="18" t="s">
        <v>242</v>
      </c>
      <c r="C110" s="18" t="s">
        <v>293</v>
      </c>
      <c r="D110" s="115">
        <v>43009</v>
      </c>
      <c r="E110" s="110">
        <v>48487</v>
      </c>
      <c r="F110" s="125">
        <f t="shared" si="1"/>
        <v>14.997222222222222</v>
      </c>
    </row>
    <row r="111" spans="1:6" x14ac:dyDescent="0.25">
      <c r="A111" s="19" t="s">
        <v>252</v>
      </c>
      <c r="B111" s="18" t="s">
        <v>242</v>
      </c>
      <c r="C111" s="18" t="s">
        <v>253</v>
      </c>
      <c r="D111" s="115">
        <v>41913</v>
      </c>
      <c r="E111" s="110">
        <v>47391</v>
      </c>
      <c r="F111" s="125">
        <f t="shared" si="1"/>
        <v>14.997222222222222</v>
      </c>
    </row>
    <row r="112" spans="1:6" x14ac:dyDescent="0.25">
      <c r="A112" s="19" t="s">
        <v>290</v>
      </c>
      <c r="B112" s="18" t="s">
        <v>242</v>
      </c>
      <c r="C112" s="18" t="s">
        <v>702</v>
      </c>
      <c r="D112" s="115">
        <v>43089</v>
      </c>
      <c r="E112" s="110">
        <v>48567</v>
      </c>
      <c r="F112" s="125">
        <f t="shared" si="1"/>
        <v>14.997222222222222</v>
      </c>
    </row>
    <row r="113" spans="1:6" x14ac:dyDescent="0.25">
      <c r="A113" s="19" t="s">
        <v>302</v>
      </c>
      <c r="B113" s="18" t="s">
        <v>242</v>
      </c>
      <c r="C113" s="18" t="s">
        <v>703</v>
      </c>
      <c r="D113" s="115">
        <v>42851</v>
      </c>
      <c r="E113" s="110">
        <v>48329</v>
      </c>
      <c r="F113" s="125">
        <f t="shared" si="1"/>
        <v>14.997222222222222</v>
      </c>
    </row>
    <row r="114" spans="1:6" x14ac:dyDescent="0.25">
      <c r="A114" s="19" t="s">
        <v>270</v>
      </c>
      <c r="B114" s="18" t="s">
        <v>242</v>
      </c>
      <c r="C114" s="18" t="s">
        <v>704</v>
      </c>
      <c r="D114" s="115">
        <v>42739</v>
      </c>
      <c r="E114" s="110">
        <v>48216</v>
      </c>
      <c r="F114" s="125">
        <f t="shared" si="1"/>
        <v>14.997222222222222</v>
      </c>
    </row>
    <row r="115" spans="1:6" x14ac:dyDescent="0.25">
      <c r="A115" s="19" t="s">
        <v>276</v>
      </c>
      <c r="B115" s="18" t="s">
        <v>242</v>
      </c>
      <c r="C115" s="18" t="s">
        <v>789</v>
      </c>
      <c r="D115" s="115">
        <v>43817</v>
      </c>
      <c r="E115" s="110">
        <v>48579</v>
      </c>
      <c r="F115" s="125">
        <f t="shared" si="1"/>
        <v>13.036111111111111</v>
      </c>
    </row>
    <row r="116" spans="1:6" x14ac:dyDescent="0.25">
      <c r="A116" s="19" t="s">
        <v>318</v>
      </c>
      <c r="B116" s="18" t="s">
        <v>242</v>
      </c>
      <c r="C116" s="18" t="s">
        <v>319</v>
      </c>
      <c r="D116" s="115">
        <v>43735</v>
      </c>
      <c r="E116" s="110">
        <v>47848</v>
      </c>
      <c r="F116" s="125">
        <f t="shared" si="1"/>
        <v>11.261111111111111</v>
      </c>
    </row>
    <row r="117" spans="1:6" x14ac:dyDescent="0.25">
      <c r="A117" s="19" t="s">
        <v>266</v>
      </c>
      <c r="B117" s="18" t="s">
        <v>242</v>
      </c>
      <c r="C117" s="18" t="s">
        <v>705</v>
      </c>
      <c r="D117" s="115">
        <v>42814</v>
      </c>
      <c r="E117" s="110">
        <v>48292</v>
      </c>
      <c r="F117" s="125">
        <f t="shared" si="1"/>
        <v>14.997222222222222</v>
      </c>
    </row>
    <row r="118" spans="1:6" x14ac:dyDescent="0.25">
      <c r="A118" s="19" t="s">
        <v>308</v>
      </c>
      <c r="B118" s="18" t="s">
        <v>242</v>
      </c>
      <c r="C118" s="18" t="s">
        <v>706</v>
      </c>
      <c r="D118" s="115">
        <v>43404</v>
      </c>
      <c r="E118" s="110">
        <v>47848</v>
      </c>
      <c r="F118" s="125">
        <f t="shared" si="1"/>
        <v>12.166666666666666</v>
      </c>
    </row>
    <row r="119" spans="1:6" x14ac:dyDescent="0.25">
      <c r="A119" s="19" t="s">
        <v>241</v>
      </c>
      <c r="B119" s="18" t="s">
        <v>242</v>
      </c>
      <c r="C119" s="18" t="s">
        <v>790</v>
      </c>
      <c r="D119" s="115">
        <v>41913</v>
      </c>
      <c r="E119" s="110">
        <v>47391</v>
      </c>
      <c r="F119" s="125">
        <f t="shared" si="1"/>
        <v>14.997222222222222</v>
      </c>
    </row>
    <row r="120" spans="1:6" x14ac:dyDescent="0.25">
      <c r="A120" s="19" t="s">
        <v>244</v>
      </c>
      <c r="B120" s="18" t="s">
        <v>242</v>
      </c>
      <c r="C120" s="18" t="s">
        <v>790</v>
      </c>
      <c r="D120" s="115">
        <v>41988</v>
      </c>
      <c r="E120" s="110">
        <v>47466</v>
      </c>
      <c r="F120" s="125">
        <f t="shared" si="1"/>
        <v>14.997222222222222</v>
      </c>
    </row>
    <row r="121" spans="1:6" x14ac:dyDescent="0.25">
      <c r="A121" s="19" t="s">
        <v>322</v>
      </c>
      <c r="B121" s="18" t="s">
        <v>242</v>
      </c>
      <c r="C121" s="18" t="s">
        <v>790</v>
      </c>
      <c r="D121" s="115">
        <v>40836</v>
      </c>
      <c r="E121" s="110">
        <v>46314</v>
      </c>
      <c r="F121" s="125">
        <f t="shared" si="1"/>
        <v>14.997222222222222</v>
      </c>
    </row>
    <row r="122" spans="1:6" x14ac:dyDescent="0.25">
      <c r="A122" s="19" t="s">
        <v>324</v>
      </c>
      <c r="B122" s="18" t="s">
        <v>242</v>
      </c>
      <c r="C122" s="18" t="s">
        <v>790</v>
      </c>
      <c r="D122" s="115">
        <v>40836</v>
      </c>
      <c r="E122" s="110">
        <v>46314</v>
      </c>
      <c r="F122" s="125">
        <f t="shared" si="1"/>
        <v>14.997222222222222</v>
      </c>
    </row>
    <row r="123" spans="1:6" x14ac:dyDescent="0.25">
      <c r="A123" s="19" t="s">
        <v>294</v>
      </c>
      <c r="B123" s="18" t="s">
        <v>242</v>
      </c>
      <c r="C123" s="18" t="s">
        <v>709</v>
      </c>
      <c r="D123" s="115">
        <v>43374</v>
      </c>
      <c r="E123" s="110">
        <v>48579</v>
      </c>
      <c r="F123" s="125">
        <f t="shared" si="1"/>
        <v>14.25</v>
      </c>
    </row>
    <row r="124" spans="1:6" x14ac:dyDescent="0.25">
      <c r="A124" s="19" t="s">
        <v>320</v>
      </c>
      <c r="B124" s="18" t="s">
        <v>242</v>
      </c>
      <c r="C124" s="18" t="s">
        <v>321</v>
      </c>
      <c r="D124" s="115">
        <v>43625</v>
      </c>
      <c r="E124" s="110">
        <v>47848</v>
      </c>
      <c r="F124" s="125">
        <f t="shared" si="1"/>
        <v>11.561111111111112</v>
      </c>
    </row>
    <row r="125" spans="1:6" x14ac:dyDescent="0.25">
      <c r="A125" s="19" t="s">
        <v>278</v>
      </c>
      <c r="B125" s="18" t="s">
        <v>242</v>
      </c>
      <c r="C125" s="18" t="s">
        <v>711</v>
      </c>
      <c r="D125" s="115">
        <v>42917</v>
      </c>
      <c r="E125" s="110">
        <v>48395</v>
      </c>
      <c r="F125" s="125">
        <f t="shared" si="1"/>
        <v>14.997222222222222</v>
      </c>
    </row>
    <row r="126" spans="1:6" x14ac:dyDescent="0.25">
      <c r="A126" s="19" t="s">
        <v>337</v>
      </c>
      <c r="B126" s="18" t="s">
        <v>838</v>
      </c>
      <c r="C126" s="18" t="s">
        <v>791</v>
      </c>
      <c r="D126" s="115">
        <v>43737</v>
      </c>
      <c r="E126" s="110">
        <v>47848</v>
      </c>
      <c r="F126" s="125">
        <f t="shared" si="1"/>
        <v>11.255555555555556</v>
      </c>
    </row>
    <row r="127" spans="1:6" x14ac:dyDescent="0.25">
      <c r="A127" s="19" t="s">
        <v>334</v>
      </c>
      <c r="B127" s="18" t="s">
        <v>838</v>
      </c>
      <c r="C127" s="18" t="s">
        <v>336</v>
      </c>
      <c r="D127" s="115">
        <v>42717</v>
      </c>
      <c r="E127" s="110">
        <v>48213</v>
      </c>
      <c r="F127" s="125">
        <f t="shared" si="1"/>
        <v>15.05</v>
      </c>
    </row>
    <row r="128" spans="1:6" x14ac:dyDescent="0.25">
      <c r="A128" s="19" t="s">
        <v>339</v>
      </c>
      <c r="B128" s="18" t="s">
        <v>340</v>
      </c>
      <c r="C128" s="18" t="s">
        <v>341</v>
      </c>
      <c r="D128" s="115">
        <v>43342</v>
      </c>
      <c r="E128" s="110">
        <v>48579</v>
      </c>
      <c r="F128" s="125">
        <f t="shared" si="1"/>
        <v>14.333333333333334</v>
      </c>
    </row>
    <row r="129" spans="1:6" x14ac:dyDescent="0.25">
      <c r="A129" s="19" t="s">
        <v>345</v>
      </c>
      <c r="B129" s="18" t="s">
        <v>346</v>
      </c>
      <c r="C129" s="18" t="s">
        <v>347</v>
      </c>
      <c r="D129" s="115">
        <v>43734</v>
      </c>
      <c r="E129" s="110">
        <v>48579</v>
      </c>
      <c r="F129" s="125">
        <f t="shared" si="1"/>
        <v>13.263888888888889</v>
      </c>
    </row>
    <row r="130" spans="1:6" x14ac:dyDescent="0.25">
      <c r="A130" s="19" t="s">
        <v>351</v>
      </c>
      <c r="B130" s="18" t="s">
        <v>352</v>
      </c>
      <c r="C130" s="18" t="s">
        <v>353</v>
      </c>
      <c r="D130" s="115">
        <v>42826</v>
      </c>
      <c r="E130" s="110">
        <v>48304</v>
      </c>
      <c r="F130" s="125">
        <f t="shared" si="1"/>
        <v>15</v>
      </c>
    </row>
    <row r="131" spans="1:6" x14ac:dyDescent="0.25">
      <c r="A131" s="19" t="s">
        <v>361</v>
      </c>
      <c r="B131" s="18" t="s">
        <v>362</v>
      </c>
      <c r="C131" s="18" t="s">
        <v>715</v>
      </c>
      <c r="D131" s="115">
        <v>43727</v>
      </c>
      <c r="E131" s="110">
        <v>48579</v>
      </c>
      <c r="F131" s="125">
        <f t="shared" si="1"/>
        <v>13.283333333333333</v>
      </c>
    </row>
    <row r="132" spans="1:6" x14ac:dyDescent="0.25">
      <c r="A132" s="19" t="s">
        <v>426</v>
      </c>
      <c r="B132" s="18" t="s">
        <v>365</v>
      </c>
      <c r="C132" s="18" t="s">
        <v>427</v>
      </c>
      <c r="D132" s="115">
        <v>39722</v>
      </c>
      <c r="E132" s="110">
        <v>45200</v>
      </c>
      <c r="F132" s="125">
        <f t="shared" si="1"/>
        <v>15</v>
      </c>
    </row>
    <row r="133" spans="1:6" x14ac:dyDescent="0.25">
      <c r="A133" s="19" t="s">
        <v>397</v>
      </c>
      <c r="B133" s="18" t="s">
        <v>365</v>
      </c>
      <c r="C133" s="18" t="s">
        <v>398</v>
      </c>
      <c r="D133" s="115">
        <v>39156</v>
      </c>
      <c r="E133" s="110">
        <v>44635</v>
      </c>
      <c r="F133" s="125">
        <f t="shared" si="1"/>
        <v>15</v>
      </c>
    </row>
    <row r="134" spans="1:6" x14ac:dyDescent="0.25">
      <c r="A134" s="19" t="s">
        <v>405</v>
      </c>
      <c r="B134" s="18" t="s">
        <v>365</v>
      </c>
      <c r="C134" s="18" t="s">
        <v>406</v>
      </c>
      <c r="D134" s="115">
        <v>39753</v>
      </c>
      <c r="E134" s="110">
        <v>45231</v>
      </c>
      <c r="F134" s="125">
        <f t="shared" ref="F134:F198" si="2">YEARFRAC(D134,E134,0)</f>
        <v>15</v>
      </c>
    </row>
    <row r="135" spans="1:6" x14ac:dyDescent="0.25">
      <c r="A135" s="19" t="s">
        <v>436</v>
      </c>
      <c r="B135" s="18" t="s">
        <v>365</v>
      </c>
      <c r="C135" s="18" t="s">
        <v>437</v>
      </c>
      <c r="D135" s="115">
        <v>40385</v>
      </c>
      <c r="E135" s="110">
        <v>45864</v>
      </c>
      <c r="F135" s="125">
        <f t="shared" si="2"/>
        <v>15</v>
      </c>
    </row>
    <row r="136" spans="1:6" x14ac:dyDescent="0.25">
      <c r="A136" s="19" t="s">
        <v>385</v>
      </c>
      <c r="B136" s="18" t="s">
        <v>365</v>
      </c>
      <c r="C136" s="18" t="s">
        <v>386</v>
      </c>
      <c r="D136" s="115">
        <v>43392</v>
      </c>
      <c r="E136" s="110">
        <v>48579</v>
      </c>
      <c r="F136" s="125">
        <f t="shared" si="2"/>
        <v>14.2</v>
      </c>
    </row>
    <row r="137" spans="1:6" x14ac:dyDescent="0.25">
      <c r="A137" s="19" t="s">
        <v>391</v>
      </c>
      <c r="B137" s="18" t="s">
        <v>365</v>
      </c>
      <c r="C137" s="18" t="s">
        <v>392</v>
      </c>
      <c r="D137" s="115">
        <v>39722</v>
      </c>
      <c r="E137" s="110">
        <v>45200</v>
      </c>
      <c r="F137" s="125">
        <f t="shared" si="2"/>
        <v>15</v>
      </c>
    </row>
    <row r="138" spans="1:6" x14ac:dyDescent="0.25">
      <c r="A138" s="19" t="s">
        <v>434</v>
      </c>
      <c r="B138" s="18" t="s">
        <v>365</v>
      </c>
      <c r="C138" s="18" t="s">
        <v>435</v>
      </c>
      <c r="D138" s="115">
        <v>40530</v>
      </c>
      <c r="E138" s="110">
        <v>46009</v>
      </c>
      <c r="F138" s="125">
        <f t="shared" si="2"/>
        <v>15</v>
      </c>
    </row>
    <row r="139" spans="1:6" x14ac:dyDescent="0.25">
      <c r="A139" s="19" t="s">
        <v>367</v>
      </c>
      <c r="B139" s="18" t="s">
        <v>365</v>
      </c>
      <c r="C139" s="18" t="s">
        <v>368</v>
      </c>
      <c r="D139" s="115">
        <v>43009</v>
      </c>
      <c r="E139" s="110">
        <v>48488</v>
      </c>
      <c r="F139" s="125">
        <f t="shared" si="2"/>
        <v>15</v>
      </c>
    </row>
    <row r="140" spans="1:6" x14ac:dyDescent="0.25">
      <c r="A140" s="19" t="s">
        <v>364</v>
      </c>
      <c r="B140" s="18" t="s">
        <v>365</v>
      </c>
      <c r="C140" s="18" t="s">
        <v>366</v>
      </c>
      <c r="D140" s="115">
        <v>42887</v>
      </c>
      <c r="E140" s="110">
        <v>48366</v>
      </c>
      <c r="F140" s="125">
        <f t="shared" si="2"/>
        <v>15</v>
      </c>
    </row>
    <row r="141" spans="1:6" x14ac:dyDescent="0.25">
      <c r="A141" s="19" t="s">
        <v>415</v>
      </c>
      <c r="B141" s="18" t="s">
        <v>365</v>
      </c>
      <c r="C141" s="18" t="s">
        <v>416</v>
      </c>
      <c r="D141" s="115">
        <v>39753</v>
      </c>
      <c r="E141" s="110">
        <v>45231</v>
      </c>
      <c r="F141" s="125">
        <f t="shared" si="2"/>
        <v>15</v>
      </c>
    </row>
    <row r="142" spans="1:6" x14ac:dyDescent="0.25">
      <c r="A142" s="19" t="s">
        <v>389</v>
      </c>
      <c r="B142" s="18" t="s">
        <v>365</v>
      </c>
      <c r="C142" s="18" t="s">
        <v>716</v>
      </c>
      <c r="D142" s="115">
        <v>43712</v>
      </c>
      <c r="E142" s="110">
        <v>47848</v>
      </c>
      <c r="F142" s="125">
        <f t="shared" si="2"/>
        <v>11.324999999999999</v>
      </c>
    </row>
    <row r="143" spans="1:6" x14ac:dyDescent="0.25">
      <c r="A143" s="19" t="s">
        <v>438</v>
      </c>
      <c r="B143" s="18" t="s">
        <v>365</v>
      </c>
      <c r="C143" s="18" t="s">
        <v>439</v>
      </c>
      <c r="D143" s="115">
        <v>40087</v>
      </c>
      <c r="E143" s="110">
        <v>45566</v>
      </c>
      <c r="F143" s="125">
        <f t="shared" si="2"/>
        <v>15</v>
      </c>
    </row>
    <row r="144" spans="1:6" x14ac:dyDescent="0.25">
      <c r="A144" s="19" t="s">
        <v>373</v>
      </c>
      <c r="B144" s="18" t="s">
        <v>365</v>
      </c>
      <c r="C144" s="18" t="s">
        <v>649</v>
      </c>
      <c r="D144" s="115">
        <v>43895</v>
      </c>
      <c r="E144" s="110">
        <v>48579</v>
      </c>
      <c r="F144" s="125">
        <f t="shared" si="2"/>
        <v>12.822222222222223</v>
      </c>
    </row>
    <row r="145" spans="1:6" x14ac:dyDescent="0.25">
      <c r="A145" s="19" t="s">
        <v>440</v>
      </c>
      <c r="B145" s="18" t="s">
        <v>365</v>
      </c>
      <c r="C145" s="18" t="s">
        <v>441</v>
      </c>
      <c r="D145" s="115">
        <v>40236</v>
      </c>
      <c r="E145" s="110">
        <v>45715</v>
      </c>
      <c r="F145" s="125">
        <f t="shared" si="2"/>
        <v>15</v>
      </c>
    </row>
    <row r="146" spans="1:6" x14ac:dyDescent="0.25">
      <c r="A146" s="19" t="s">
        <v>403</v>
      </c>
      <c r="B146" s="18" t="s">
        <v>365</v>
      </c>
      <c r="C146" s="18" t="s">
        <v>404</v>
      </c>
      <c r="D146" s="115">
        <v>39326</v>
      </c>
      <c r="E146" s="110">
        <v>44805</v>
      </c>
      <c r="F146" s="125">
        <f t="shared" si="2"/>
        <v>15</v>
      </c>
    </row>
    <row r="147" spans="1:6" x14ac:dyDescent="0.25">
      <c r="A147" s="19" t="s">
        <v>381</v>
      </c>
      <c r="B147" s="18" t="s">
        <v>365</v>
      </c>
      <c r="C147" s="18" t="s">
        <v>717</v>
      </c>
      <c r="D147" s="115">
        <v>43374</v>
      </c>
      <c r="E147" s="110">
        <v>48579</v>
      </c>
      <c r="F147" s="125">
        <f t="shared" si="2"/>
        <v>14.25</v>
      </c>
    </row>
    <row r="148" spans="1:6" x14ac:dyDescent="0.25">
      <c r="A148" s="19" t="s">
        <v>432</v>
      </c>
      <c r="B148" s="18" t="s">
        <v>365</v>
      </c>
      <c r="C148" s="18" t="s">
        <v>433</v>
      </c>
      <c r="D148" s="115">
        <v>40330</v>
      </c>
      <c r="E148" s="110">
        <v>45809</v>
      </c>
      <c r="F148" s="125">
        <f t="shared" si="2"/>
        <v>15</v>
      </c>
    </row>
    <row r="149" spans="1:6" x14ac:dyDescent="0.25">
      <c r="A149" s="19" t="s">
        <v>444</v>
      </c>
      <c r="B149" s="18" t="s">
        <v>365</v>
      </c>
      <c r="C149" s="18" t="s">
        <v>445</v>
      </c>
      <c r="D149" s="115">
        <v>40212</v>
      </c>
      <c r="E149" s="110">
        <v>45691</v>
      </c>
      <c r="F149" s="125">
        <f t="shared" si="2"/>
        <v>15</v>
      </c>
    </row>
    <row r="150" spans="1:6" x14ac:dyDescent="0.25">
      <c r="A150" s="19" t="s">
        <v>442</v>
      </c>
      <c r="B150" s="18" t="s">
        <v>365</v>
      </c>
      <c r="C150" s="18" t="s">
        <v>443</v>
      </c>
      <c r="D150" s="115">
        <v>39350</v>
      </c>
      <c r="E150" s="110">
        <v>44829</v>
      </c>
      <c r="F150" s="125">
        <f t="shared" si="2"/>
        <v>15</v>
      </c>
    </row>
    <row r="151" spans="1:6" x14ac:dyDescent="0.25">
      <c r="A151" s="19" t="s">
        <v>369</v>
      </c>
      <c r="B151" s="18" t="s">
        <v>365</v>
      </c>
      <c r="C151" s="18" t="s">
        <v>370</v>
      </c>
      <c r="D151" s="115">
        <v>43716</v>
      </c>
      <c r="E151" s="110">
        <v>48579</v>
      </c>
      <c r="F151" s="125">
        <f t="shared" si="2"/>
        <v>13.313888888888888</v>
      </c>
    </row>
    <row r="152" spans="1:6" x14ac:dyDescent="0.25">
      <c r="A152" s="19" t="s">
        <v>401</v>
      </c>
      <c r="B152" s="18" t="s">
        <v>365</v>
      </c>
      <c r="C152" s="18" t="s">
        <v>402</v>
      </c>
      <c r="D152" s="115">
        <v>39326</v>
      </c>
      <c r="E152" s="110">
        <v>44805</v>
      </c>
      <c r="F152" s="125">
        <f t="shared" si="2"/>
        <v>15</v>
      </c>
    </row>
    <row r="153" spans="1:6" x14ac:dyDescent="0.25">
      <c r="A153" s="19" t="s">
        <v>383</v>
      </c>
      <c r="B153" s="18" t="s">
        <v>365</v>
      </c>
      <c r="C153" s="18" t="s">
        <v>384</v>
      </c>
      <c r="D153" s="115">
        <v>43831</v>
      </c>
      <c r="E153" s="110">
        <v>48579</v>
      </c>
      <c r="F153" s="125">
        <f t="shared" si="2"/>
        <v>13</v>
      </c>
    </row>
    <row r="154" spans="1:6" x14ac:dyDescent="0.25">
      <c r="A154" s="19" t="s">
        <v>411</v>
      </c>
      <c r="B154" s="18" t="s">
        <v>365</v>
      </c>
      <c r="C154" s="18" t="s">
        <v>412</v>
      </c>
      <c r="D154" s="115">
        <v>39904</v>
      </c>
      <c r="E154" s="110">
        <v>45383</v>
      </c>
      <c r="F154" s="125">
        <f t="shared" si="2"/>
        <v>15</v>
      </c>
    </row>
    <row r="155" spans="1:6" x14ac:dyDescent="0.25">
      <c r="A155" s="19" t="s">
        <v>413</v>
      </c>
      <c r="B155" s="18" t="s">
        <v>365</v>
      </c>
      <c r="C155" s="18" t="s">
        <v>414</v>
      </c>
      <c r="D155" s="115">
        <v>40725</v>
      </c>
      <c r="E155" s="110">
        <v>46204</v>
      </c>
      <c r="F155" s="125">
        <f t="shared" si="2"/>
        <v>15</v>
      </c>
    </row>
    <row r="156" spans="1:6" x14ac:dyDescent="0.25">
      <c r="A156" s="19" t="s">
        <v>393</v>
      </c>
      <c r="B156" s="18" t="s">
        <v>365</v>
      </c>
      <c r="C156" s="18" t="s">
        <v>394</v>
      </c>
      <c r="D156" s="115">
        <v>39464</v>
      </c>
      <c r="E156" s="110">
        <v>44943</v>
      </c>
      <c r="F156" s="125">
        <f t="shared" si="2"/>
        <v>15</v>
      </c>
    </row>
    <row r="157" spans="1:6" x14ac:dyDescent="0.25">
      <c r="A157" s="19" t="s">
        <v>446</v>
      </c>
      <c r="B157" s="18" t="s">
        <v>365</v>
      </c>
      <c r="C157" s="18" t="s">
        <v>447</v>
      </c>
      <c r="D157" s="115">
        <v>41561</v>
      </c>
      <c r="E157" s="110">
        <v>47040</v>
      </c>
      <c r="F157" s="125">
        <f t="shared" si="2"/>
        <v>15</v>
      </c>
    </row>
    <row r="158" spans="1:6" x14ac:dyDescent="0.25">
      <c r="A158" s="19" t="s">
        <v>377</v>
      </c>
      <c r="B158" s="18" t="s">
        <v>365</v>
      </c>
      <c r="C158" s="18" t="s">
        <v>378</v>
      </c>
      <c r="D158" s="115">
        <v>44048</v>
      </c>
      <c r="E158" s="110">
        <v>48579</v>
      </c>
      <c r="F158" s="125">
        <f t="shared" si="2"/>
        <v>12.405555555555555</v>
      </c>
    </row>
    <row r="159" spans="1:6" x14ac:dyDescent="0.25">
      <c r="A159" s="19" t="s">
        <v>424</v>
      </c>
      <c r="B159" s="18" t="s">
        <v>365</v>
      </c>
      <c r="C159" s="18" t="s">
        <v>425</v>
      </c>
      <c r="D159" s="115">
        <v>39388</v>
      </c>
      <c r="E159" s="110">
        <v>44867</v>
      </c>
      <c r="F159" s="125">
        <f t="shared" si="2"/>
        <v>15</v>
      </c>
    </row>
    <row r="160" spans="1:6" x14ac:dyDescent="0.25">
      <c r="A160" s="19" t="s">
        <v>419</v>
      </c>
      <c r="B160" s="18" t="s">
        <v>365</v>
      </c>
      <c r="C160" s="18" t="s">
        <v>420</v>
      </c>
      <c r="D160" s="115">
        <v>40238</v>
      </c>
      <c r="E160" s="110">
        <v>45717</v>
      </c>
      <c r="F160" s="125">
        <f t="shared" si="2"/>
        <v>15</v>
      </c>
    </row>
    <row r="161" spans="1:6" x14ac:dyDescent="0.25">
      <c r="A161" s="19" t="s">
        <v>375</v>
      </c>
      <c r="B161" s="18" t="s">
        <v>365</v>
      </c>
      <c r="C161" s="18" t="s">
        <v>376</v>
      </c>
      <c r="D161" s="115">
        <v>43865</v>
      </c>
      <c r="E161" s="110">
        <v>48579</v>
      </c>
      <c r="F161" s="125">
        <f t="shared" si="2"/>
        <v>12.908333333333333</v>
      </c>
    </row>
    <row r="162" spans="1:6" x14ac:dyDescent="0.25">
      <c r="A162" s="19" t="s">
        <v>399</v>
      </c>
      <c r="B162" s="18" t="s">
        <v>365</v>
      </c>
      <c r="C162" s="18" t="s">
        <v>400</v>
      </c>
      <c r="D162" s="115">
        <v>39326</v>
      </c>
      <c r="E162" s="110">
        <v>44805</v>
      </c>
      <c r="F162" s="125">
        <f t="shared" si="2"/>
        <v>15</v>
      </c>
    </row>
    <row r="163" spans="1:6" x14ac:dyDescent="0.25">
      <c r="A163" s="19" t="s">
        <v>409</v>
      </c>
      <c r="B163" s="18" t="s">
        <v>365</v>
      </c>
      <c r="C163" s="18" t="s">
        <v>410</v>
      </c>
      <c r="D163" s="115">
        <v>39564</v>
      </c>
      <c r="E163" s="110">
        <v>45042</v>
      </c>
      <c r="F163" s="125">
        <f t="shared" si="2"/>
        <v>15</v>
      </c>
    </row>
    <row r="164" spans="1:6" x14ac:dyDescent="0.25">
      <c r="A164" s="19" t="s">
        <v>428</v>
      </c>
      <c r="B164" s="18" t="s">
        <v>365</v>
      </c>
      <c r="C164" s="18" t="s">
        <v>429</v>
      </c>
      <c r="D164" s="115">
        <v>40898</v>
      </c>
      <c r="E164" s="110">
        <v>46377</v>
      </c>
      <c r="F164" s="125">
        <f t="shared" si="2"/>
        <v>15</v>
      </c>
    </row>
    <row r="165" spans="1:6" x14ac:dyDescent="0.25">
      <c r="A165" s="19" t="s">
        <v>417</v>
      </c>
      <c r="B165" s="18" t="s">
        <v>365</v>
      </c>
      <c r="C165" s="18" t="s">
        <v>418</v>
      </c>
      <c r="D165" s="115">
        <v>39052</v>
      </c>
      <c r="E165" s="110">
        <v>44531</v>
      </c>
      <c r="F165" s="125">
        <f t="shared" si="2"/>
        <v>15</v>
      </c>
    </row>
    <row r="166" spans="1:6" x14ac:dyDescent="0.25">
      <c r="A166" s="19" t="s">
        <v>371</v>
      </c>
      <c r="B166" s="18" t="s">
        <v>365</v>
      </c>
      <c r="C166" s="18" t="s">
        <v>372</v>
      </c>
      <c r="D166" s="115">
        <v>43783</v>
      </c>
      <c r="E166" s="110">
        <v>48579</v>
      </c>
      <c r="F166" s="125">
        <f t="shared" si="2"/>
        <v>13.130555555555556</v>
      </c>
    </row>
    <row r="167" spans="1:6" x14ac:dyDescent="0.25">
      <c r="A167" s="19" t="s">
        <v>407</v>
      </c>
      <c r="B167" s="18" t="s">
        <v>365</v>
      </c>
      <c r="C167" s="18" t="s">
        <v>408</v>
      </c>
      <c r="D167" s="115">
        <v>39692</v>
      </c>
      <c r="E167" s="110">
        <v>45170</v>
      </c>
      <c r="F167" s="125">
        <f t="shared" si="2"/>
        <v>15</v>
      </c>
    </row>
    <row r="168" spans="1:6" x14ac:dyDescent="0.25">
      <c r="A168" s="19" t="s">
        <v>379</v>
      </c>
      <c r="B168" s="18" t="s">
        <v>365</v>
      </c>
      <c r="C168" s="18" t="s">
        <v>380</v>
      </c>
      <c r="D168" s="115">
        <v>43106</v>
      </c>
      <c r="E168" s="110">
        <v>48579</v>
      </c>
      <c r="F168" s="125">
        <f t="shared" si="2"/>
        <v>14.986111111111111</v>
      </c>
    </row>
    <row r="169" spans="1:6" x14ac:dyDescent="0.25">
      <c r="A169" s="19" t="s">
        <v>395</v>
      </c>
      <c r="B169" s="18" t="s">
        <v>365</v>
      </c>
      <c r="C169" s="18" t="s">
        <v>396</v>
      </c>
      <c r="D169" s="115">
        <v>39387</v>
      </c>
      <c r="E169" s="110">
        <v>44866</v>
      </c>
      <c r="F169" s="125">
        <f t="shared" si="2"/>
        <v>15</v>
      </c>
    </row>
    <row r="170" spans="1:6" x14ac:dyDescent="0.25">
      <c r="A170" s="19" t="s">
        <v>421</v>
      </c>
      <c r="B170" s="18" t="s">
        <v>365</v>
      </c>
      <c r="C170" s="18" t="s">
        <v>422</v>
      </c>
      <c r="D170" s="115">
        <v>39173</v>
      </c>
      <c r="E170" s="110">
        <v>44652</v>
      </c>
      <c r="F170" s="125">
        <f t="shared" si="2"/>
        <v>15</v>
      </c>
    </row>
    <row r="171" spans="1:6" x14ac:dyDescent="0.25">
      <c r="A171" s="19" t="s">
        <v>423</v>
      </c>
      <c r="B171" s="18" t="s">
        <v>365</v>
      </c>
      <c r="C171" s="18" t="s">
        <v>422</v>
      </c>
      <c r="D171" s="115">
        <v>39573</v>
      </c>
      <c r="E171" s="110">
        <v>45051</v>
      </c>
      <c r="F171" s="125">
        <f t="shared" si="2"/>
        <v>15</v>
      </c>
    </row>
    <row r="172" spans="1:6" x14ac:dyDescent="0.25">
      <c r="A172" s="19" t="s">
        <v>387</v>
      </c>
      <c r="B172" s="18" t="s">
        <v>365</v>
      </c>
      <c r="C172" s="18" t="s">
        <v>388</v>
      </c>
      <c r="D172" s="115">
        <v>43570</v>
      </c>
      <c r="E172" s="110">
        <v>48579</v>
      </c>
      <c r="F172" s="125">
        <f t="shared" si="2"/>
        <v>13.71111111111111</v>
      </c>
    </row>
    <row r="173" spans="1:6" x14ac:dyDescent="0.25">
      <c r="A173" s="19" t="s">
        <v>430</v>
      </c>
      <c r="B173" s="18" t="s">
        <v>365</v>
      </c>
      <c r="C173" s="18" t="s">
        <v>431</v>
      </c>
      <c r="D173" s="115">
        <v>40483</v>
      </c>
      <c r="E173" s="110">
        <v>45962</v>
      </c>
      <c r="F173" s="125">
        <f t="shared" si="2"/>
        <v>15</v>
      </c>
    </row>
    <row r="174" spans="1:6" x14ac:dyDescent="0.25">
      <c r="A174" s="19" t="s">
        <v>454</v>
      </c>
      <c r="B174" s="18" t="s">
        <v>452</v>
      </c>
      <c r="C174" s="18" t="s">
        <v>455</v>
      </c>
      <c r="D174" s="116" t="s">
        <v>914</v>
      </c>
      <c r="E174" s="117" t="s">
        <v>914</v>
      </c>
      <c r="F174" s="125"/>
    </row>
    <row r="175" spans="1:6" x14ac:dyDescent="0.25">
      <c r="A175" s="19" t="s">
        <v>456</v>
      </c>
      <c r="B175" s="18" t="s">
        <v>452</v>
      </c>
      <c r="C175" s="18" t="s">
        <v>457</v>
      </c>
      <c r="D175" s="115">
        <v>41603</v>
      </c>
      <c r="E175" s="117" t="s">
        <v>914</v>
      </c>
      <c r="F175" s="125"/>
    </row>
    <row r="176" spans="1:6" x14ac:dyDescent="0.25">
      <c r="A176" s="19" t="s">
        <v>458</v>
      </c>
      <c r="B176" s="18" t="s">
        <v>452</v>
      </c>
      <c r="C176" s="18" t="s">
        <v>459</v>
      </c>
      <c r="D176" s="115">
        <v>41846</v>
      </c>
      <c r="E176" s="117" t="s">
        <v>914</v>
      </c>
      <c r="F176" s="125"/>
    </row>
    <row r="177" spans="1:6" x14ac:dyDescent="0.25">
      <c r="A177" s="19" t="s">
        <v>451</v>
      </c>
      <c r="B177" s="18" t="s">
        <v>452</v>
      </c>
      <c r="C177" s="18" t="s">
        <v>453</v>
      </c>
      <c r="D177" s="115">
        <v>41848</v>
      </c>
      <c r="E177" s="117" t="s">
        <v>914</v>
      </c>
      <c r="F177" s="125"/>
    </row>
    <row r="178" spans="1:6" x14ac:dyDescent="0.25">
      <c r="A178" s="19" t="s">
        <v>984</v>
      </c>
      <c r="B178" s="18" t="s">
        <v>452</v>
      </c>
      <c r="C178" s="18" t="s">
        <v>985</v>
      </c>
      <c r="D178" s="115">
        <v>43813</v>
      </c>
      <c r="E178" s="117" t="s">
        <v>914</v>
      </c>
      <c r="F178" s="125"/>
    </row>
    <row r="179" spans="1:6" x14ac:dyDescent="0.25">
      <c r="A179" s="19" t="s">
        <v>460</v>
      </c>
      <c r="B179" s="18" t="s">
        <v>461</v>
      </c>
      <c r="C179" s="18" t="s">
        <v>462</v>
      </c>
      <c r="D179" s="115">
        <v>43481</v>
      </c>
      <c r="E179" s="110">
        <v>48579</v>
      </c>
      <c r="F179" s="125">
        <f t="shared" si="2"/>
        <v>13.958333333333334</v>
      </c>
    </row>
    <row r="180" spans="1:6" x14ac:dyDescent="0.25">
      <c r="A180" s="19" t="s">
        <v>555</v>
      </c>
      <c r="B180" s="18" t="s">
        <v>463</v>
      </c>
      <c r="C180" s="18" t="s">
        <v>792</v>
      </c>
      <c r="D180" s="115">
        <v>40513</v>
      </c>
      <c r="E180" s="110">
        <v>45991</v>
      </c>
      <c r="F180" s="125">
        <f t="shared" si="2"/>
        <v>14.997222222222222</v>
      </c>
    </row>
    <row r="181" spans="1:6" x14ac:dyDescent="0.25">
      <c r="A181" s="19" t="s">
        <v>507</v>
      </c>
      <c r="B181" s="18" t="s">
        <v>463</v>
      </c>
      <c r="C181" s="18" t="s">
        <v>793</v>
      </c>
      <c r="D181" s="115">
        <v>39538</v>
      </c>
      <c r="E181" s="110">
        <v>45015</v>
      </c>
      <c r="F181" s="125">
        <f t="shared" si="2"/>
        <v>15</v>
      </c>
    </row>
    <row r="182" spans="1:6" x14ac:dyDescent="0.25">
      <c r="A182" s="19" t="s">
        <v>549</v>
      </c>
      <c r="B182" s="18" t="s">
        <v>463</v>
      </c>
      <c r="C182" s="18" t="s">
        <v>794</v>
      </c>
      <c r="D182" s="115">
        <v>41190</v>
      </c>
      <c r="E182" s="110">
        <v>46667</v>
      </c>
      <c r="F182" s="125">
        <f t="shared" si="2"/>
        <v>14.997222222222222</v>
      </c>
    </row>
    <row r="183" spans="1:6" x14ac:dyDescent="0.25">
      <c r="A183" s="19" t="s">
        <v>491</v>
      </c>
      <c r="B183" s="18" t="s">
        <v>463</v>
      </c>
      <c r="C183" s="18" t="s">
        <v>795</v>
      </c>
      <c r="D183" s="115">
        <v>40267</v>
      </c>
      <c r="E183" s="110">
        <v>45745</v>
      </c>
      <c r="F183" s="125">
        <f t="shared" si="2"/>
        <v>14.997222222222222</v>
      </c>
    </row>
    <row r="184" spans="1:6" x14ac:dyDescent="0.25">
      <c r="A184" s="19" t="s">
        <v>511</v>
      </c>
      <c r="B184" s="18" t="s">
        <v>463</v>
      </c>
      <c r="C184" s="18" t="s">
        <v>796</v>
      </c>
      <c r="D184" s="115">
        <v>39448</v>
      </c>
      <c r="E184" s="110">
        <v>44926</v>
      </c>
      <c r="F184" s="125">
        <f t="shared" si="2"/>
        <v>15</v>
      </c>
    </row>
    <row r="185" spans="1:6" x14ac:dyDescent="0.25">
      <c r="A185" s="19" t="s">
        <v>557</v>
      </c>
      <c r="B185" s="18" t="s">
        <v>463</v>
      </c>
      <c r="C185" s="18" t="s">
        <v>797</v>
      </c>
      <c r="D185" s="115">
        <v>41214</v>
      </c>
      <c r="E185" s="110">
        <v>46691</v>
      </c>
      <c r="F185" s="125">
        <f t="shared" si="2"/>
        <v>15</v>
      </c>
    </row>
    <row r="186" spans="1:6" x14ac:dyDescent="0.25">
      <c r="A186" s="19" t="s">
        <v>465</v>
      </c>
      <c r="B186" s="18" t="s">
        <v>463</v>
      </c>
      <c r="C186" s="18" t="s">
        <v>798</v>
      </c>
      <c r="D186" s="115">
        <v>41426</v>
      </c>
      <c r="E186" s="110">
        <v>46904</v>
      </c>
      <c r="F186" s="125">
        <f t="shared" si="2"/>
        <v>15</v>
      </c>
    </row>
    <row r="187" spans="1:6" x14ac:dyDescent="0.25">
      <c r="A187" s="19" t="s">
        <v>469</v>
      </c>
      <c r="B187" s="18" t="s">
        <v>463</v>
      </c>
      <c r="C187" s="18" t="s">
        <v>799</v>
      </c>
      <c r="D187" s="115">
        <v>41730</v>
      </c>
      <c r="E187" s="110">
        <v>47208</v>
      </c>
      <c r="F187" s="125">
        <f t="shared" si="2"/>
        <v>15</v>
      </c>
    </row>
    <row r="188" spans="1:6" x14ac:dyDescent="0.25">
      <c r="A188" s="19" t="s">
        <v>531</v>
      </c>
      <c r="B188" s="18" t="s">
        <v>463</v>
      </c>
      <c r="C188" s="18" t="s">
        <v>800</v>
      </c>
      <c r="D188" s="115">
        <v>41395</v>
      </c>
      <c r="E188" s="110">
        <v>46873</v>
      </c>
      <c r="F188" s="125">
        <f t="shared" si="2"/>
        <v>14.997222222222222</v>
      </c>
    </row>
    <row r="189" spans="1:6" x14ac:dyDescent="0.25">
      <c r="A189" s="19" t="s">
        <v>487</v>
      </c>
      <c r="B189" s="18" t="s">
        <v>463</v>
      </c>
      <c r="C189" s="18" t="s">
        <v>801</v>
      </c>
      <c r="D189" s="115">
        <v>40817</v>
      </c>
      <c r="E189" s="110">
        <v>46295</v>
      </c>
      <c r="F189" s="125">
        <f t="shared" si="2"/>
        <v>14.997222222222222</v>
      </c>
    </row>
    <row r="190" spans="1:6" x14ac:dyDescent="0.25">
      <c r="A190" s="19" t="s">
        <v>529</v>
      </c>
      <c r="B190" s="18" t="s">
        <v>463</v>
      </c>
      <c r="C190" s="18" t="s">
        <v>802</v>
      </c>
      <c r="D190" s="115">
        <v>41183</v>
      </c>
      <c r="E190" s="110">
        <v>46660</v>
      </c>
      <c r="F190" s="125">
        <f t="shared" si="2"/>
        <v>14.997222222222222</v>
      </c>
    </row>
    <row r="191" spans="1:6" x14ac:dyDescent="0.25">
      <c r="A191" s="19" t="s">
        <v>539</v>
      </c>
      <c r="B191" s="18" t="s">
        <v>463</v>
      </c>
      <c r="C191" s="18" t="s">
        <v>803</v>
      </c>
      <c r="D191" s="115">
        <v>41061</v>
      </c>
      <c r="E191" s="110">
        <v>46538</v>
      </c>
      <c r="F191" s="125">
        <f t="shared" si="2"/>
        <v>15</v>
      </c>
    </row>
    <row r="192" spans="1:6" x14ac:dyDescent="0.25">
      <c r="A192" s="19" t="s">
        <v>501</v>
      </c>
      <c r="B192" s="18" t="s">
        <v>463</v>
      </c>
      <c r="C192" s="18" t="s">
        <v>804</v>
      </c>
      <c r="D192" s="115">
        <v>40695</v>
      </c>
      <c r="E192" s="110">
        <v>46173</v>
      </c>
      <c r="F192" s="125">
        <f t="shared" si="2"/>
        <v>15</v>
      </c>
    </row>
    <row r="193" spans="1:6" x14ac:dyDescent="0.25">
      <c r="A193" s="19" t="s">
        <v>523</v>
      </c>
      <c r="B193" s="18" t="s">
        <v>463</v>
      </c>
      <c r="C193" s="18" t="s">
        <v>805</v>
      </c>
      <c r="D193" s="115">
        <v>41214</v>
      </c>
      <c r="E193" s="110">
        <v>46691</v>
      </c>
      <c r="F193" s="125">
        <f t="shared" si="2"/>
        <v>15</v>
      </c>
    </row>
    <row r="194" spans="1:6" x14ac:dyDescent="0.25">
      <c r="A194" s="19" t="s">
        <v>545</v>
      </c>
      <c r="B194" s="18" t="s">
        <v>463</v>
      </c>
      <c r="C194" s="18" t="s">
        <v>806</v>
      </c>
      <c r="D194" s="115">
        <v>41030</v>
      </c>
      <c r="E194" s="110">
        <v>46507</v>
      </c>
      <c r="F194" s="125">
        <f t="shared" si="2"/>
        <v>14.997222222222222</v>
      </c>
    </row>
    <row r="195" spans="1:6" x14ac:dyDescent="0.25">
      <c r="A195" s="19" t="s">
        <v>495</v>
      </c>
      <c r="B195" s="18" t="s">
        <v>463</v>
      </c>
      <c r="C195" s="18" t="s">
        <v>807</v>
      </c>
      <c r="D195" s="115">
        <v>40725</v>
      </c>
      <c r="E195" s="110">
        <v>46203</v>
      </c>
      <c r="F195" s="125">
        <f t="shared" si="2"/>
        <v>14.997222222222222</v>
      </c>
    </row>
    <row r="196" spans="1:6" x14ac:dyDescent="0.25">
      <c r="A196" s="19" t="s">
        <v>535</v>
      </c>
      <c r="B196" s="18" t="s">
        <v>463</v>
      </c>
      <c r="C196" s="18" t="s">
        <v>808</v>
      </c>
      <c r="D196" s="115">
        <v>40603</v>
      </c>
      <c r="E196" s="110">
        <v>46081</v>
      </c>
      <c r="F196" s="125">
        <f t="shared" si="2"/>
        <v>14.991666666666667</v>
      </c>
    </row>
    <row r="197" spans="1:6" x14ac:dyDescent="0.25">
      <c r="A197" s="19" t="s">
        <v>485</v>
      </c>
      <c r="B197" s="18" t="s">
        <v>463</v>
      </c>
      <c r="C197" s="18" t="s">
        <v>809</v>
      </c>
      <c r="D197" s="115">
        <v>40756</v>
      </c>
      <c r="E197" s="110">
        <v>46234</v>
      </c>
      <c r="F197" s="125">
        <f t="shared" si="2"/>
        <v>15</v>
      </c>
    </row>
    <row r="198" spans="1:6" x14ac:dyDescent="0.25">
      <c r="A198" s="19" t="s">
        <v>543</v>
      </c>
      <c r="B198" s="18" t="s">
        <v>463</v>
      </c>
      <c r="C198" s="18" t="s">
        <v>810</v>
      </c>
      <c r="D198" s="115">
        <v>40756</v>
      </c>
      <c r="E198" s="110">
        <v>46234</v>
      </c>
      <c r="F198" s="125">
        <f t="shared" si="2"/>
        <v>15</v>
      </c>
    </row>
    <row r="199" spans="1:6" x14ac:dyDescent="0.25">
      <c r="A199" s="19" t="s">
        <v>553</v>
      </c>
      <c r="B199" s="18" t="s">
        <v>463</v>
      </c>
      <c r="C199" s="18" t="s">
        <v>811</v>
      </c>
      <c r="D199" s="115">
        <v>40330</v>
      </c>
      <c r="E199" s="110">
        <v>45808</v>
      </c>
      <c r="F199" s="125">
        <f t="shared" ref="F199:F263" si="3">YEARFRAC(D199,E199,0)</f>
        <v>15</v>
      </c>
    </row>
    <row r="200" spans="1:6" x14ac:dyDescent="0.25">
      <c r="A200" s="19" t="s">
        <v>471</v>
      </c>
      <c r="B200" s="18" t="s">
        <v>463</v>
      </c>
      <c r="C200" s="18" t="s">
        <v>812</v>
      </c>
      <c r="D200" s="115">
        <v>41974</v>
      </c>
      <c r="E200" s="110">
        <v>47452</v>
      </c>
      <c r="F200" s="125">
        <f t="shared" si="3"/>
        <v>14.997222222222222</v>
      </c>
    </row>
    <row r="201" spans="1:6" x14ac:dyDescent="0.25">
      <c r="A201" s="19" t="s">
        <v>467</v>
      </c>
      <c r="B201" s="18" t="s">
        <v>463</v>
      </c>
      <c r="C201" s="18" t="s">
        <v>813</v>
      </c>
      <c r="D201" s="115">
        <v>41395</v>
      </c>
      <c r="E201" s="110">
        <v>46873</v>
      </c>
      <c r="F201" s="125">
        <f t="shared" si="3"/>
        <v>14.997222222222222</v>
      </c>
    </row>
    <row r="202" spans="1:6" x14ac:dyDescent="0.25">
      <c r="A202" s="19" t="s">
        <v>527</v>
      </c>
      <c r="B202" s="18" t="s">
        <v>463</v>
      </c>
      <c r="C202" s="18" t="s">
        <v>814</v>
      </c>
      <c r="D202" s="115">
        <v>39903</v>
      </c>
      <c r="E202" s="110">
        <v>45380</v>
      </c>
      <c r="F202" s="125">
        <f t="shared" si="3"/>
        <v>14.997222222222222</v>
      </c>
    </row>
    <row r="203" spans="1:6" x14ac:dyDescent="0.25">
      <c r="A203" s="19" t="s">
        <v>499</v>
      </c>
      <c r="B203" s="18" t="s">
        <v>463</v>
      </c>
      <c r="C203" s="18" t="s">
        <v>815</v>
      </c>
      <c r="D203" s="115">
        <v>39691</v>
      </c>
      <c r="E203" s="110">
        <v>45168</v>
      </c>
      <c r="F203" s="125">
        <f t="shared" si="3"/>
        <v>15</v>
      </c>
    </row>
    <row r="204" spans="1:6" x14ac:dyDescent="0.25">
      <c r="A204" s="19" t="s">
        <v>475</v>
      </c>
      <c r="B204" s="18" t="s">
        <v>463</v>
      </c>
      <c r="C204" s="18" t="s">
        <v>816</v>
      </c>
      <c r="D204" s="115">
        <v>42095</v>
      </c>
      <c r="E204" s="110">
        <v>47573</v>
      </c>
      <c r="F204" s="125">
        <f t="shared" si="3"/>
        <v>15</v>
      </c>
    </row>
    <row r="205" spans="1:6" x14ac:dyDescent="0.25">
      <c r="A205" s="19" t="s">
        <v>483</v>
      </c>
      <c r="B205" s="18" t="s">
        <v>463</v>
      </c>
      <c r="C205" s="18" t="s">
        <v>816</v>
      </c>
      <c r="D205" s="115">
        <v>42767</v>
      </c>
      <c r="E205" s="110">
        <v>48244</v>
      </c>
      <c r="F205" s="125">
        <f t="shared" si="3"/>
        <v>15</v>
      </c>
    </row>
    <row r="206" spans="1:6" x14ac:dyDescent="0.25">
      <c r="A206" s="19" t="s">
        <v>521</v>
      </c>
      <c r="B206" s="18" t="s">
        <v>463</v>
      </c>
      <c r="C206" s="18" t="s">
        <v>817</v>
      </c>
      <c r="D206" s="115">
        <v>40756</v>
      </c>
      <c r="E206" s="110">
        <v>46234</v>
      </c>
      <c r="F206" s="125">
        <f t="shared" si="3"/>
        <v>15</v>
      </c>
    </row>
    <row r="207" spans="1:6" x14ac:dyDescent="0.25">
      <c r="A207" s="19" t="s">
        <v>519</v>
      </c>
      <c r="B207" s="18" t="s">
        <v>463</v>
      </c>
      <c r="C207" s="18" t="s">
        <v>818</v>
      </c>
      <c r="D207" s="115">
        <v>40725</v>
      </c>
      <c r="E207" s="110">
        <v>46203</v>
      </c>
      <c r="F207" s="125">
        <f t="shared" si="3"/>
        <v>14.997222222222222</v>
      </c>
    </row>
    <row r="208" spans="1:6" x14ac:dyDescent="0.25">
      <c r="A208" s="19" t="s">
        <v>515</v>
      </c>
      <c r="B208" s="18" t="s">
        <v>463</v>
      </c>
      <c r="C208" s="18" t="s">
        <v>819</v>
      </c>
      <c r="D208" s="115">
        <v>41671</v>
      </c>
      <c r="E208" s="110">
        <v>47149</v>
      </c>
      <c r="F208" s="125">
        <f t="shared" si="3"/>
        <v>15</v>
      </c>
    </row>
    <row r="209" spans="1:6" x14ac:dyDescent="0.25">
      <c r="A209" s="19" t="s">
        <v>551</v>
      </c>
      <c r="B209" s="18" t="s">
        <v>463</v>
      </c>
      <c r="C209" s="18" t="s">
        <v>820</v>
      </c>
      <c r="D209" s="115">
        <v>40817</v>
      </c>
      <c r="E209" s="110">
        <v>46295</v>
      </c>
      <c r="F209" s="125">
        <f t="shared" si="3"/>
        <v>14.997222222222222</v>
      </c>
    </row>
    <row r="210" spans="1:6" x14ac:dyDescent="0.25">
      <c r="A210" s="19" t="s">
        <v>479</v>
      </c>
      <c r="B210" s="18" t="s">
        <v>463</v>
      </c>
      <c r="C210" s="18" t="s">
        <v>821</v>
      </c>
      <c r="D210" s="115">
        <v>43059</v>
      </c>
      <c r="E210" s="110">
        <v>48537</v>
      </c>
      <c r="F210" s="125">
        <f t="shared" si="3"/>
        <v>14.997222222222222</v>
      </c>
    </row>
    <row r="211" spans="1:6" x14ac:dyDescent="0.25">
      <c r="A211" s="19" t="s">
        <v>513</v>
      </c>
      <c r="B211" s="18" t="s">
        <v>463</v>
      </c>
      <c r="C211" s="18" t="s">
        <v>822</v>
      </c>
      <c r="D211" s="115">
        <v>39447</v>
      </c>
      <c r="E211" s="110">
        <v>44925</v>
      </c>
      <c r="F211" s="125">
        <f t="shared" si="3"/>
        <v>15</v>
      </c>
    </row>
    <row r="212" spans="1:6" x14ac:dyDescent="0.25">
      <c r="A212" s="19" t="s">
        <v>497</v>
      </c>
      <c r="B212" s="18" t="s">
        <v>463</v>
      </c>
      <c r="C212" s="18" t="s">
        <v>823</v>
      </c>
      <c r="D212" s="115">
        <v>41518</v>
      </c>
      <c r="E212" s="110">
        <v>46996</v>
      </c>
      <c r="F212" s="125">
        <f t="shared" si="3"/>
        <v>15</v>
      </c>
    </row>
    <row r="213" spans="1:6" x14ac:dyDescent="0.25">
      <c r="A213" s="19" t="s">
        <v>509</v>
      </c>
      <c r="B213" s="18" t="s">
        <v>463</v>
      </c>
      <c r="C213" s="18" t="s">
        <v>824</v>
      </c>
      <c r="D213" s="115">
        <v>39355</v>
      </c>
      <c r="E213" s="110">
        <v>44833</v>
      </c>
      <c r="F213" s="125">
        <f t="shared" si="3"/>
        <v>14.997222222222222</v>
      </c>
    </row>
    <row r="214" spans="1:6" x14ac:dyDescent="0.25">
      <c r="A214" s="19" t="s">
        <v>505</v>
      </c>
      <c r="B214" s="18" t="s">
        <v>463</v>
      </c>
      <c r="C214" s="18" t="s">
        <v>825</v>
      </c>
      <c r="D214" s="115">
        <v>39629</v>
      </c>
      <c r="E214" s="110">
        <v>45106</v>
      </c>
      <c r="F214" s="125">
        <f t="shared" si="3"/>
        <v>14.997222222222222</v>
      </c>
    </row>
    <row r="215" spans="1:6" x14ac:dyDescent="0.25">
      <c r="A215" s="19" t="s">
        <v>473</v>
      </c>
      <c r="B215" s="18" t="s">
        <v>463</v>
      </c>
      <c r="C215" s="18" t="s">
        <v>826</v>
      </c>
      <c r="D215" s="115">
        <v>42795</v>
      </c>
      <c r="E215" s="110">
        <v>48273</v>
      </c>
      <c r="F215" s="125">
        <f t="shared" si="3"/>
        <v>14.994444444444444</v>
      </c>
    </row>
    <row r="216" spans="1:6" x14ac:dyDescent="0.25">
      <c r="A216" s="19" t="s">
        <v>477</v>
      </c>
      <c r="B216" s="18" t="s">
        <v>463</v>
      </c>
      <c r="C216" s="18" t="s">
        <v>826</v>
      </c>
      <c r="D216" s="115">
        <v>42795</v>
      </c>
      <c r="E216" s="110">
        <v>48273</v>
      </c>
      <c r="F216" s="125">
        <f t="shared" si="3"/>
        <v>14.994444444444444</v>
      </c>
    </row>
    <row r="217" spans="1:6" x14ac:dyDescent="0.25">
      <c r="A217" s="19" t="s">
        <v>503</v>
      </c>
      <c r="B217" s="18" t="s">
        <v>463</v>
      </c>
      <c r="C217" s="18" t="s">
        <v>827</v>
      </c>
      <c r="D217" s="115">
        <v>39752</v>
      </c>
      <c r="E217" s="110">
        <v>45229</v>
      </c>
      <c r="F217" s="125">
        <f t="shared" si="3"/>
        <v>15</v>
      </c>
    </row>
    <row r="218" spans="1:6" x14ac:dyDescent="0.25">
      <c r="A218" s="19" t="s">
        <v>489</v>
      </c>
      <c r="B218" s="18" t="s">
        <v>463</v>
      </c>
      <c r="C218" s="18" t="s">
        <v>828</v>
      </c>
      <c r="D218" s="115">
        <v>40178</v>
      </c>
      <c r="E218" s="110">
        <v>45656</v>
      </c>
      <c r="F218" s="125">
        <f t="shared" si="3"/>
        <v>15</v>
      </c>
    </row>
    <row r="219" spans="1:6" x14ac:dyDescent="0.25">
      <c r="A219" s="19" t="s">
        <v>493</v>
      </c>
      <c r="B219" s="18" t="s">
        <v>463</v>
      </c>
      <c r="C219" s="18" t="s">
        <v>829</v>
      </c>
      <c r="D219" s="115">
        <v>39721</v>
      </c>
      <c r="E219" s="110">
        <v>45198</v>
      </c>
      <c r="F219" s="125">
        <f t="shared" si="3"/>
        <v>14.997222222222222</v>
      </c>
    </row>
    <row r="220" spans="1:6" x14ac:dyDescent="0.25">
      <c r="A220" s="19" t="s">
        <v>537</v>
      </c>
      <c r="B220" s="18" t="s">
        <v>463</v>
      </c>
      <c r="C220" s="18" t="s">
        <v>830</v>
      </c>
      <c r="D220" s="115">
        <v>41547</v>
      </c>
      <c r="E220" s="110">
        <v>47025</v>
      </c>
      <c r="F220" s="125">
        <f t="shared" si="3"/>
        <v>14.997222222222222</v>
      </c>
    </row>
    <row r="221" spans="1:6" x14ac:dyDescent="0.25">
      <c r="A221" s="19" t="s">
        <v>525</v>
      </c>
      <c r="B221" s="18" t="s">
        <v>463</v>
      </c>
      <c r="C221" s="18" t="s">
        <v>831</v>
      </c>
      <c r="D221" s="115">
        <v>40634</v>
      </c>
      <c r="E221" s="110">
        <v>46112</v>
      </c>
      <c r="F221" s="125">
        <f t="shared" si="3"/>
        <v>15</v>
      </c>
    </row>
    <row r="222" spans="1:6" x14ac:dyDescent="0.25">
      <c r="A222" s="19" t="s">
        <v>533</v>
      </c>
      <c r="B222" s="18" t="s">
        <v>463</v>
      </c>
      <c r="C222" s="18" t="s">
        <v>832</v>
      </c>
      <c r="D222" s="115">
        <v>40330</v>
      </c>
      <c r="E222" s="110">
        <v>45808</v>
      </c>
      <c r="F222" s="125">
        <f t="shared" si="3"/>
        <v>15</v>
      </c>
    </row>
    <row r="223" spans="1:6" x14ac:dyDescent="0.25">
      <c r="A223" s="19" t="s">
        <v>517</v>
      </c>
      <c r="B223" s="18" t="s">
        <v>463</v>
      </c>
      <c r="C223" s="18" t="s">
        <v>833</v>
      </c>
      <c r="D223" s="115">
        <v>39873</v>
      </c>
      <c r="E223" s="110">
        <v>45350</v>
      </c>
      <c r="F223" s="125">
        <f t="shared" si="3"/>
        <v>14.991666666666667</v>
      </c>
    </row>
    <row r="224" spans="1:6" x14ac:dyDescent="0.25">
      <c r="A224" s="19" t="s">
        <v>547</v>
      </c>
      <c r="B224" s="18" t="s">
        <v>463</v>
      </c>
      <c r="C224" s="18" t="s">
        <v>834</v>
      </c>
      <c r="D224" s="115">
        <v>40725</v>
      </c>
      <c r="E224" s="110">
        <v>46203</v>
      </c>
      <c r="F224" s="125">
        <f t="shared" si="3"/>
        <v>14.997222222222222</v>
      </c>
    </row>
    <row r="225" spans="1:6" x14ac:dyDescent="0.25">
      <c r="A225" s="19" t="s">
        <v>481</v>
      </c>
      <c r="B225" s="18" t="s">
        <v>463</v>
      </c>
      <c r="C225" s="18" t="s">
        <v>835</v>
      </c>
      <c r="D225" s="115">
        <v>43084</v>
      </c>
      <c r="E225" s="110">
        <v>48562</v>
      </c>
      <c r="F225" s="125">
        <f t="shared" si="3"/>
        <v>14.997222222222222</v>
      </c>
    </row>
    <row r="226" spans="1:6" x14ac:dyDescent="0.25">
      <c r="A226" s="19" t="s">
        <v>541</v>
      </c>
      <c r="B226" s="18" t="s">
        <v>463</v>
      </c>
      <c r="C226" s="18" t="s">
        <v>836</v>
      </c>
      <c r="D226" s="115">
        <v>40787</v>
      </c>
      <c r="E226" s="110">
        <v>46265</v>
      </c>
      <c r="F226" s="125">
        <f t="shared" si="3"/>
        <v>15</v>
      </c>
    </row>
    <row r="227" spans="1:6" x14ac:dyDescent="0.25">
      <c r="A227" s="19" t="s">
        <v>559</v>
      </c>
      <c r="B227" s="18" t="s">
        <v>560</v>
      </c>
      <c r="C227" s="18" t="s">
        <v>725</v>
      </c>
      <c r="D227" s="115">
        <v>43445</v>
      </c>
      <c r="E227" s="110">
        <v>48579</v>
      </c>
      <c r="F227" s="125">
        <f t="shared" si="3"/>
        <v>14.055555555555555</v>
      </c>
    </row>
    <row r="228" spans="1:6" x14ac:dyDescent="0.25">
      <c r="A228" s="19" t="s">
        <v>744</v>
      </c>
      <c r="B228" s="18" t="s">
        <v>745</v>
      </c>
      <c r="C228" s="18" t="s">
        <v>746</v>
      </c>
      <c r="D228" s="115">
        <v>43866</v>
      </c>
      <c r="E228" s="110">
        <v>48579</v>
      </c>
      <c r="F228" s="125">
        <f t="shared" si="3"/>
        <v>12.905555555555555</v>
      </c>
    </row>
    <row r="229" spans="1:6" x14ac:dyDescent="0.25">
      <c r="A229" s="19" t="s">
        <v>13</v>
      </c>
      <c r="B229" s="18" t="s">
        <v>14</v>
      </c>
      <c r="C229" s="18" t="s">
        <v>15</v>
      </c>
      <c r="D229" s="115">
        <v>43278</v>
      </c>
      <c r="E229" s="110">
        <v>48579</v>
      </c>
      <c r="F229" s="125">
        <f t="shared" si="3"/>
        <v>14.511111111111111</v>
      </c>
    </row>
    <row r="230" spans="1:6" x14ac:dyDescent="0.25">
      <c r="A230" s="19" t="s">
        <v>18</v>
      </c>
      <c r="B230" s="18" t="s">
        <v>19</v>
      </c>
      <c r="C230" s="18" t="s">
        <v>20</v>
      </c>
      <c r="D230" s="115">
        <v>43033</v>
      </c>
      <c r="E230" s="110">
        <v>48512</v>
      </c>
      <c r="F230" s="125">
        <f t="shared" si="3"/>
        <v>15</v>
      </c>
    </row>
    <row r="231" spans="1:6" x14ac:dyDescent="0.25">
      <c r="A231" s="19" t="s">
        <v>118</v>
      </c>
      <c r="B231" s="18" t="s">
        <v>584</v>
      </c>
      <c r="C231" s="18" t="s">
        <v>667</v>
      </c>
      <c r="D231" s="115">
        <v>43107</v>
      </c>
      <c r="E231" s="110">
        <v>48579</v>
      </c>
      <c r="F231" s="125">
        <f t="shared" si="3"/>
        <v>14.983333333333333</v>
      </c>
    </row>
    <row r="232" spans="1:6" x14ac:dyDescent="0.25">
      <c r="A232" s="19" t="s">
        <v>127</v>
      </c>
      <c r="B232" s="18" t="s">
        <v>128</v>
      </c>
      <c r="C232" s="18" t="s">
        <v>128</v>
      </c>
      <c r="D232" s="115">
        <v>42969</v>
      </c>
      <c r="E232" s="110">
        <v>48448</v>
      </c>
      <c r="F232" s="125">
        <f t="shared" si="3"/>
        <v>15</v>
      </c>
    </row>
    <row r="233" spans="1:6" x14ac:dyDescent="0.25">
      <c r="A233" s="19" t="s">
        <v>143</v>
      </c>
      <c r="B233" s="18" t="s">
        <v>144</v>
      </c>
      <c r="C233" s="18" t="s">
        <v>669</v>
      </c>
      <c r="D233" s="115">
        <v>43642</v>
      </c>
      <c r="E233" s="110">
        <v>48579</v>
      </c>
      <c r="F233" s="125">
        <f t="shared" si="3"/>
        <v>13.513888888888889</v>
      </c>
    </row>
    <row r="234" spans="1:6" x14ac:dyDescent="0.25">
      <c r="A234" s="19" t="s">
        <v>146</v>
      </c>
      <c r="B234" s="18" t="s">
        <v>144</v>
      </c>
      <c r="C234" s="18" t="s">
        <v>147</v>
      </c>
      <c r="D234" s="115">
        <v>43691</v>
      </c>
      <c r="E234" s="110">
        <v>48579</v>
      </c>
      <c r="F234" s="125">
        <f t="shared" si="3"/>
        <v>13.380555555555556</v>
      </c>
    </row>
    <row r="235" spans="1:6" x14ac:dyDescent="0.25">
      <c r="A235" s="19" t="s">
        <v>4</v>
      </c>
      <c r="B235" s="18" t="s">
        <v>144</v>
      </c>
      <c r="C235" s="18" t="s">
        <v>605</v>
      </c>
      <c r="D235" s="115">
        <v>43848</v>
      </c>
      <c r="E235" s="110">
        <v>48579</v>
      </c>
      <c r="F235" s="125">
        <f t="shared" si="3"/>
        <v>12.952777777777778</v>
      </c>
    </row>
    <row r="236" spans="1:6" x14ac:dyDescent="0.25">
      <c r="A236" s="19" t="s">
        <v>8</v>
      </c>
      <c r="B236" s="18" t="s">
        <v>144</v>
      </c>
      <c r="C236" s="18" t="s">
        <v>9</v>
      </c>
      <c r="D236" s="115">
        <v>43739</v>
      </c>
      <c r="E236" s="110">
        <v>48579</v>
      </c>
      <c r="F236" s="125">
        <f t="shared" si="3"/>
        <v>13.25</v>
      </c>
    </row>
    <row r="237" spans="1:6" x14ac:dyDescent="0.25">
      <c r="A237" s="19" t="s">
        <v>747</v>
      </c>
      <c r="B237" s="18" t="s">
        <v>144</v>
      </c>
      <c r="C237" s="18" t="s">
        <v>9</v>
      </c>
      <c r="D237" s="115">
        <v>43915</v>
      </c>
      <c r="E237" s="110">
        <v>48579</v>
      </c>
      <c r="F237" s="125">
        <f t="shared" si="3"/>
        <v>12.766666666666667</v>
      </c>
    </row>
    <row r="238" spans="1:6" x14ac:dyDescent="0.25">
      <c r="A238" s="19" t="s">
        <v>448</v>
      </c>
      <c r="B238" s="18" t="s">
        <v>144</v>
      </c>
      <c r="C238" s="18" t="s">
        <v>776</v>
      </c>
      <c r="D238" s="115">
        <v>43088</v>
      </c>
      <c r="E238" s="110">
        <v>48567</v>
      </c>
      <c r="F238" s="125">
        <f t="shared" si="3"/>
        <v>15</v>
      </c>
    </row>
    <row r="239" spans="1:6" x14ac:dyDescent="0.25">
      <c r="A239" s="19" t="s">
        <v>201</v>
      </c>
      <c r="B239" s="18" t="s">
        <v>144</v>
      </c>
      <c r="C239" s="18" t="s">
        <v>761</v>
      </c>
      <c r="D239" s="115">
        <v>43137</v>
      </c>
      <c r="E239" s="110">
        <v>48579</v>
      </c>
      <c r="F239" s="125">
        <f t="shared" si="3"/>
        <v>14.902777777777779</v>
      </c>
    </row>
    <row r="240" spans="1:6" x14ac:dyDescent="0.25">
      <c r="A240" s="19" t="s">
        <v>752</v>
      </c>
      <c r="B240" s="18" t="s">
        <v>144</v>
      </c>
      <c r="C240" s="18" t="s">
        <v>753</v>
      </c>
      <c r="D240" s="115">
        <v>43739</v>
      </c>
      <c r="E240" s="110">
        <v>48579</v>
      </c>
      <c r="F240" s="125">
        <f t="shared" si="3"/>
        <v>13.25</v>
      </c>
    </row>
    <row r="241" spans="1:6" x14ac:dyDescent="0.25">
      <c r="A241" s="19" t="s">
        <v>754</v>
      </c>
      <c r="B241" s="18" t="s">
        <v>144</v>
      </c>
      <c r="C241" s="18" t="s">
        <v>783</v>
      </c>
      <c r="D241" s="115">
        <v>43906</v>
      </c>
      <c r="E241" s="110">
        <v>48579</v>
      </c>
      <c r="F241" s="125">
        <f t="shared" si="3"/>
        <v>12.791666666666666</v>
      </c>
    </row>
    <row r="242" spans="1:6" x14ac:dyDescent="0.25">
      <c r="A242" s="19" t="s">
        <v>756</v>
      </c>
      <c r="B242" s="18" t="s">
        <v>144</v>
      </c>
      <c r="C242" s="18" t="s">
        <v>757</v>
      </c>
      <c r="D242" s="115">
        <v>44019</v>
      </c>
      <c r="E242" s="110">
        <v>48579</v>
      </c>
      <c r="F242" s="125">
        <f t="shared" si="3"/>
        <v>12.483333333333333</v>
      </c>
    </row>
    <row r="243" spans="1:6" x14ac:dyDescent="0.25">
      <c r="A243" s="19" t="s">
        <v>750</v>
      </c>
      <c r="B243" s="18" t="s">
        <v>144</v>
      </c>
      <c r="C243" s="18" t="s">
        <v>751</v>
      </c>
      <c r="D243" s="115">
        <v>44048</v>
      </c>
      <c r="E243" s="110">
        <v>48579</v>
      </c>
      <c r="F243" s="125">
        <f t="shared" si="3"/>
        <v>12.405555555555555</v>
      </c>
    </row>
    <row r="244" spans="1:6" x14ac:dyDescent="0.25">
      <c r="A244" s="19" t="s">
        <v>186</v>
      </c>
      <c r="B244" s="18" t="s">
        <v>586</v>
      </c>
      <c r="C244" s="18" t="s">
        <v>188</v>
      </c>
      <c r="D244" s="115">
        <v>42417</v>
      </c>
      <c r="E244" s="110">
        <v>47896</v>
      </c>
      <c r="F244" s="125">
        <f t="shared" si="3"/>
        <v>15</v>
      </c>
    </row>
    <row r="245" spans="1:6" x14ac:dyDescent="0.25">
      <c r="A245" s="19" t="s">
        <v>192</v>
      </c>
      <c r="B245" s="18" t="s">
        <v>190</v>
      </c>
      <c r="C245" s="18" t="s">
        <v>191</v>
      </c>
      <c r="D245" s="115">
        <v>43148</v>
      </c>
      <c r="E245" s="110">
        <v>48579</v>
      </c>
      <c r="F245" s="125">
        <f t="shared" si="3"/>
        <v>14.872222222222222</v>
      </c>
    </row>
    <row r="246" spans="1:6" x14ac:dyDescent="0.25">
      <c r="A246" s="19" t="s">
        <v>189</v>
      </c>
      <c r="B246" s="18" t="s">
        <v>190</v>
      </c>
      <c r="C246" s="18" t="s">
        <v>191</v>
      </c>
      <c r="D246" s="115">
        <v>43148</v>
      </c>
      <c r="E246" s="110">
        <v>48579</v>
      </c>
      <c r="F246" s="125">
        <f t="shared" si="3"/>
        <v>14.872222222222222</v>
      </c>
    </row>
    <row r="247" spans="1:6" x14ac:dyDescent="0.25">
      <c r="A247" s="19" t="s">
        <v>16</v>
      </c>
      <c r="B247" s="18" t="s">
        <v>579</v>
      </c>
      <c r="C247" s="18" t="s">
        <v>642</v>
      </c>
      <c r="D247" s="115">
        <v>43565</v>
      </c>
      <c r="E247" s="110">
        <v>48579</v>
      </c>
      <c r="F247" s="125">
        <f t="shared" si="3"/>
        <v>13.725</v>
      </c>
    </row>
    <row r="248" spans="1:6" x14ac:dyDescent="0.25">
      <c r="A248" s="19" t="s">
        <v>235</v>
      </c>
      <c r="B248" s="18" t="s">
        <v>236</v>
      </c>
      <c r="C248" s="18" t="s">
        <v>237</v>
      </c>
      <c r="D248" s="115">
        <v>43299</v>
      </c>
      <c r="E248" s="110">
        <v>48579</v>
      </c>
      <c r="F248" s="125">
        <f t="shared" si="3"/>
        <v>14.452777777777778</v>
      </c>
    </row>
    <row r="249" spans="1:6" x14ac:dyDescent="0.25">
      <c r="A249" s="19" t="s">
        <v>326</v>
      </c>
      <c r="B249" s="18" t="s">
        <v>327</v>
      </c>
      <c r="C249" s="18" t="s">
        <v>712</v>
      </c>
      <c r="D249" s="115">
        <v>43103</v>
      </c>
      <c r="E249" s="110">
        <v>48579</v>
      </c>
      <c r="F249" s="125">
        <f t="shared" si="3"/>
        <v>14.994444444444444</v>
      </c>
    </row>
    <row r="250" spans="1:6" x14ac:dyDescent="0.25">
      <c r="A250" s="19" t="s">
        <v>329</v>
      </c>
      <c r="B250" s="18" t="s">
        <v>327</v>
      </c>
      <c r="C250" s="18" t="s">
        <v>712</v>
      </c>
      <c r="D250" s="115">
        <v>43103</v>
      </c>
      <c r="E250" s="110">
        <v>48579</v>
      </c>
      <c r="F250" s="125">
        <f t="shared" si="3"/>
        <v>14.994444444444444</v>
      </c>
    </row>
    <row r="251" spans="1:6" x14ac:dyDescent="0.25">
      <c r="A251" s="19" t="s">
        <v>331</v>
      </c>
      <c r="B251" s="18" t="s">
        <v>591</v>
      </c>
      <c r="C251" s="18" t="s">
        <v>333</v>
      </c>
      <c r="D251" s="115">
        <v>43298</v>
      </c>
      <c r="E251" s="110">
        <v>48579</v>
      </c>
      <c r="F251" s="125">
        <f t="shared" si="3"/>
        <v>14.455555555555556</v>
      </c>
    </row>
    <row r="252" spans="1:6" x14ac:dyDescent="0.25">
      <c r="A252" s="19" t="s">
        <v>342</v>
      </c>
      <c r="B252" s="18" t="s">
        <v>343</v>
      </c>
      <c r="C252" s="18" t="s">
        <v>344</v>
      </c>
      <c r="D252" s="115">
        <v>43398</v>
      </c>
      <c r="E252" s="110">
        <v>48579</v>
      </c>
      <c r="F252" s="125">
        <f t="shared" si="3"/>
        <v>14.183333333333334</v>
      </c>
    </row>
    <row r="253" spans="1:6" x14ac:dyDescent="0.25">
      <c r="A253" s="19" t="s">
        <v>348</v>
      </c>
      <c r="B253" s="18" t="s">
        <v>349</v>
      </c>
      <c r="C253" s="18" t="s">
        <v>350</v>
      </c>
      <c r="D253" s="115">
        <v>43144</v>
      </c>
      <c r="E253" s="110">
        <v>48579</v>
      </c>
      <c r="F253" s="125">
        <f t="shared" si="3"/>
        <v>14.883333333333333</v>
      </c>
    </row>
    <row r="254" spans="1:6" x14ac:dyDescent="0.25">
      <c r="A254" s="19" t="s">
        <v>357</v>
      </c>
      <c r="B254" s="18" t="s">
        <v>355</v>
      </c>
      <c r="C254" s="18" t="s">
        <v>714</v>
      </c>
      <c r="D254" s="115">
        <v>40087</v>
      </c>
      <c r="E254" s="110">
        <v>45565</v>
      </c>
      <c r="F254" s="125">
        <f t="shared" si="3"/>
        <v>14.997222222222222</v>
      </c>
    </row>
    <row r="255" spans="1:6" x14ac:dyDescent="0.25">
      <c r="A255" s="19" t="s">
        <v>359</v>
      </c>
      <c r="B255" s="18" t="s">
        <v>355</v>
      </c>
      <c r="C255" s="18" t="s">
        <v>714</v>
      </c>
      <c r="D255" s="115">
        <v>39722</v>
      </c>
      <c r="E255" s="110">
        <v>45199</v>
      </c>
      <c r="F255" s="125">
        <f t="shared" si="3"/>
        <v>14.997222222222222</v>
      </c>
    </row>
    <row r="256" spans="1:6" x14ac:dyDescent="0.25">
      <c r="A256" s="19" t="s">
        <v>354</v>
      </c>
      <c r="B256" s="18" t="s">
        <v>355</v>
      </c>
      <c r="C256" s="18" t="s">
        <v>714</v>
      </c>
      <c r="D256" s="115">
        <v>42036</v>
      </c>
      <c r="E256" s="110">
        <v>47514</v>
      </c>
      <c r="F256" s="125">
        <f t="shared" si="3"/>
        <v>15</v>
      </c>
    </row>
    <row r="257" spans="1:6" x14ac:dyDescent="0.25">
      <c r="A257" s="19" t="s">
        <v>112</v>
      </c>
      <c r="B257" s="18" t="s">
        <v>593</v>
      </c>
      <c r="C257" s="18" t="s">
        <v>773</v>
      </c>
      <c r="D257" s="115">
        <v>40544</v>
      </c>
      <c r="E257" s="110">
        <v>46022</v>
      </c>
      <c r="F257" s="125">
        <f t="shared" si="3"/>
        <v>15</v>
      </c>
    </row>
    <row r="258" spans="1:6" x14ac:dyDescent="0.25">
      <c r="A258" s="19" t="s">
        <v>21</v>
      </c>
      <c r="B258" s="18" t="s">
        <v>593</v>
      </c>
      <c r="C258" s="18" t="s">
        <v>643</v>
      </c>
      <c r="D258" s="115">
        <v>40158</v>
      </c>
      <c r="E258" s="110">
        <v>45322</v>
      </c>
      <c r="F258" s="125">
        <f t="shared" si="3"/>
        <v>14.138888888888889</v>
      </c>
    </row>
    <row r="259" spans="1:6" x14ac:dyDescent="0.25">
      <c r="A259" s="19" t="s">
        <v>774</v>
      </c>
      <c r="B259" s="18" t="s">
        <v>593</v>
      </c>
      <c r="C259" s="18" t="s">
        <v>775</v>
      </c>
      <c r="D259" s="115">
        <v>43866</v>
      </c>
      <c r="E259" s="110">
        <v>48579</v>
      </c>
      <c r="F259" s="125">
        <f t="shared" si="3"/>
        <v>12.905555555555555</v>
      </c>
    </row>
    <row r="260" spans="1:6" x14ac:dyDescent="0.25">
      <c r="A260" s="19" t="s">
        <v>225</v>
      </c>
      <c r="B260" s="18" t="s">
        <v>593</v>
      </c>
      <c r="C260" s="18" t="s">
        <v>227</v>
      </c>
      <c r="D260" s="115">
        <v>43811</v>
      </c>
      <c r="E260" s="110">
        <v>48579</v>
      </c>
      <c r="F260" s="125">
        <f t="shared" si="3"/>
        <v>13.052777777777777</v>
      </c>
    </row>
    <row r="261" spans="1:6" x14ac:dyDescent="0.25">
      <c r="A261" s="19" t="s">
        <v>230</v>
      </c>
      <c r="B261" s="18" t="s">
        <v>593</v>
      </c>
      <c r="C261" s="18" t="s">
        <v>231</v>
      </c>
      <c r="D261" s="115">
        <v>43500</v>
      </c>
      <c r="E261" s="110">
        <v>48579</v>
      </c>
      <c r="F261" s="125">
        <f t="shared" si="3"/>
        <v>13.908333333333333</v>
      </c>
    </row>
    <row r="262" spans="1:6" x14ac:dyDescent="0.25">
      <c r="A262" s="19" t="s">
        <v>228</v>
      </c>
      <c r="B262" s="18" t="s">
        <v>593</v>
      </c>
      <c r="C262" s="18" t="s">
        <v>608</v>
      </c>
      <c r="D262" s="115">
        <v>43060</v>
      </c>
      <c r="E262" s="110">
        <v>48579</v>
      </c>
      <c r="F262" s="125">
        <f t="shared" si="3"/>
        <v>15.111111111111111</v>
      </c>
    </row>
    <row r="263" spans="1:6" ht="15.75" thickBot="1" x14ac:dyDescent="0.3">
      <c r="A263" s="21" t="s">
        <v>193</v>
      </c>
      <c r="B263" s="22" t="s">
        <v>587</v>
      </c>
      <c r="C263" s="22" t="s">
        <v>194</v>
      </c>
      <c r="D263" s="118">
        <v>42909</v>
      </c>
      <c r="E263" s="112">
        <v>48388</v>
      </c>
      <c r="F263" s="126">
        <f t="shared" si="3"/>
        <v>15</v>
      </c>
    </row>
  </sheetData>
  <mergeCells count="1">
    <mergeCell ref="A2:E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Home</vt:lpstr>
      <vt:lpstr>Changes of PPA</vt:lpstr>
      <vt:lpstr>Estimate vs. Actual Generation</vt:lpstr>
      <vt:lpstr>Breakdown by Supplier</vt:lpstr>
      <vt:lpstr>Graphical Breakdown by Supplier</vt:lpstr>
      <vt:lpstr>Actual PSO Costs by Generator</vt:lpstr>
      <vt:lpstr>Actual PSO Costs by Supplier</vt:lpstr>
      <vt:lpstr>R-Factor by Supplier</vt:lpstr>
      <vt:lpstr>REFIT Start Dates &amp; End Dates</vt:lpstr>
      <vt:lpstr>Historic Benchmark Prices</vt:lpstr>
      <vt:lpstr>2022-23 RESS Ex-Ante Submission</vt:lpstr>
      <vt:lpstr>ESBN &amp; EirGrid Admin Costs</vt:lpstr>
      <vt:lpstr>HECHP Certification</vt:lpstr>
      <vt:lpstr>PSO Costs - Calender Year</vt:lpstr>
      <vt:lpstr>Cost Allocation Model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Harney</dc:creator>
  <cp:lastModifiedBy>Yeonjung Song</cp:lastModifiedBy>
  <dcterms:created xsi:type="dcterms:W3CDTF">2015-06-05T18:17:20Z</dcterms:created>
  <dcterms:modified xsi:type="dcterms:W3CDTF">2022-07-28T08:46:07Z</dcterms:modified>
</cp:coreProperties>
</file>