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" yWindow="60" windowWidth="15585" windowHeight="7650"/>
  </bookViews>
  <sheets>
    <sheet name="HE CHP" sheetId="13" r:id="rId1"/>
  </sheets>
  <calcPr calcId="125725"/>
</workbook>
</file>

<file path=xl/calcChain.xml><?xml version="1.0" encoding="utf-8"?>
<calcChain xmlns="http://schemas.openxmlformats.org/spreadsheetml/2006/main">
  <c r="C48" i="13"/>
  <c r="L25" l="1"/>
  <c r="L26" s="1"/>
  <c r="C34"/>
  <c r="C20"/>
  <c r="C21"/>
  <c r="C22"/>
  <c r="C23"/>
  <c r="B34"/>
  <c r="B31" l="1"/>
  <c r="B26"/>
  <c r="C31"/>
  <c r="C35" s="1"/>
  <c r="C24"/>
  <c r="C36" l="1"/>
  <c r="C40" l="1"/>
  <c r="C41" s="1"/>
  <c r="C43" l="1"/>
  <c r="C42"/>
  <c r="C49" l="1"/>
  <c r="C50" s="1"/>
</calcChain>
</file>

<file path=xl/sharedStrings.xml><?xml version="1.0" encoding="utf-8"?>
<sst xmlns="http://schemas.openxmlformats.org/spreadsheetml/2006/main" count="110" uniqueCount="82">
  <si>
    <t>CHP Hn</t>
  </si>
  <si>
    <t>Ref Hn</t>
  </si>
  <si>
    <t>CHP En</t>
  </si>
  <si>
    <t>Ref En</t>
  </si>
  <si>
    <t>PES</t>
  </si>
  <si>
    <t>Electricity Generation</t>
  </si>
  <si>
    <t>MWh</t>
  </si>
  <si>
    <t xml:space="preserve">Useful Heat Output </t>
  </si>
  <si>
    <t>Fuel Input</t>
  </si>
  <si>
    <t>Overall Efficiency</t>
  </si>
  <si>
    <t>Threshold Efficiency</t>
  </si>
  <si>
    <t xml:space="preserve">Heat output </t>
  </si>
  <si>
    <t>Electricity output</t>
  </si>
  <si>
    <t>Electricity from HE CHP</t>
  </si>
  <si>
    <r>
      <t>E</t>
    </r>
    <r>
      <rPr>
        <sz val="6"/>
        <rFont val="Arial"/>
        <family val="2"/>
      </rPr>
      <t>CHP</t>
    </r>
  </si>
  <si>
    <t>E non-CHP</t>
  </si>
  <si>
    <t>Primary Energy Savings</t>
  </si>
  <si>
    <t>non-CHP Fuel</t>
  </si>
  <si>
    <t>CHP Fuel</t>
  </si>
  <si>
    <t>WTE</t>
  </si>
  <si>
    <t>Thermal Efficiency</t>
  </si>
  <si>
    <t>Electric Efficiency</t>
  </si>
  <si>
    <t>Description</t>
  </si>
  <si>
    <t>Type</t>
  </si>
  <si>
    <t>Year of construction</t>
  </si>
  <si>
    <t>Grid Connection</t>
  </si>
  <si>
    <t>On-site electricity use</t>
  </si>
  <si>
    <t>Ref En (Adjusted)</t>
  </si>
  <si>
    <t>Climate Adjustment</t>
  </si>
  <si>
    <t>Grid loss correction</t>
  </si>
  <si>
    <t>Internal Combustion Engine</t>
  </si>
  <si>
    <t>Please Select</t>
  </si>
  <si>
    <t>CCGT Heat Recovery</t>
  </si>
  <si>
    <t>Steam Condensing Extraction Turbine</t>
  </si>
  <si>
    <t>Gas Turbine with Heat Recovery</t>
  </si>
  <si>
    <t>Stirling engines</t>
  </si>
  <si>
    <t>Fuel Cells</t>
  </si>
  <si>
    <t>Steam Engine</t>
  </si>
  <si>
    <t>Organic Rankine Cycle</t>
  </si>
  <si>
    <t>Steam Backpressure Turbine</t>
  </si>
  <si>
    <t>&gt;200kV</t>
  </si>
  <si>
    <t>100-200kV</t>
  </si>
  <si>
    <t>50-100kV</t>
  </si>
  <si>
    <t>0.4-50kV</t>
  </si>
  <si>
    <t>&lt;0.4kV</t>
  </si>
  <si>
    <t>Voltage</t>
  </si>
  <si>
    <t>For electricity exported to the grid</t>
  </si>
  <si>
    <t>For electricity consumed onsite</t>
  </si>
  <si>
    <t>Steam/ Hot Water</t>
  </si>
  <si>
    <t>Direct Exhaust Gas</t>
  </si>
  <si>
    <t>Electrical Rating (MW)</t>
  </si>
  <si>
    <t>Thermal Rating (MW)</t>
  </si>
  <si>
    <t>MWe</t>
  </si>
  <si>
    <t>MWth</t>
  </si>
  <si>
    <t>Measured or Default</t>
  </si>
  <si>
    <t>Default Power to Heat</t>
  </si>
  <si>
    <t>Useful heat demand type</t>
  </si>
  <si>
    <t>Type of the unit - Default power to heat ratio, C</t>
  </si>
  <si>
    <t>%</t>
  </si>
  <si>
    <t>Meets Annex II Criterion</t>
  </si>
  <si>
    <t>Meets Annex III Criterion</t>
  </si>
  <si>
    <t>No Default Value</t>
  </si>
  <si>
    <t>Efficiency for Electricity Production</t>
  </si>
  <si>
    <t>Electricity Generation/Fuel Input</t>
  </si>
  <si>
    <t>Total electricity - ECHP</t>
  </si>
  <si>
    <t>Total fuel - non-CHP Fuel</t>
  </si>
  <si>
    <t>Useful heat/CHP Fuel</t>
  </si>
  <si>
    <t>ECHP/CHP Fuel</t>
  </si>
  <si>
    <t>Adjusted reference value electrical efficiency</t>
  </si>
  <si>
    <t>Net of condensate return</t>
  </si>
  <si>
    <t>Annex II of 2004/8/EC</t>
  </si>
  <si>
    <t>Refer to decision paper</t>
  </si>
  <si>
    <t>Annex II of 2011/877/EU</t>
  </si>
  <si>
    <t>Annex I of 2011/877/EU</t>
  </si>
  <si>
    <t>Annex IV of 2011/877/EU</t>
  </si>
  <si>
    <t>Annex III of 2011/877/EU, 9 C average temperature</t>
  </si>
  <si>
    <t>Primary Fuel</t>
  </si>
  <si>
    <t>Measured/Design Data</t>
  </si>
  <si>
    <t>This template is provided for guidance.  Applicants should ensure that operational data and calculation methods are as per 2004/8/EC and associated guidelines and reference data.</t>
  </si>
  <si>
    <t>Green cells are for user entry.  Blue cells are calculated.</t>
  </si>
  <si>
    <t>Site Name</t>
  </si>
  <si>
    <t>Applicant / Operator Company Name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</si>
</sst>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-* #,##0_-;\-* #,##0_-;_-* &quot;-&quot;??_-;_-@_-"/>
    <numFmt numFmtId="166" formatCode="0.0000"/>
    <numFmt numFmtId="167" formatCode="0.000"/>
    <numFmt numFmtId="168" formatCode="0.0%"/>
    <numFmt numFmtId="169" formatCode="_(* #,##0_);_(* \(#,##0\);_(* &quot;-&quot;??_);_(@_)"/>
    <numFmt numFmtId="170" formatCode="0.0000%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168" fontId="0" fillId="2" borderId="2" xfId="0" applyNumberFormat="1" applyFill="1" applyBorder="1" applyAlignment="1" applyProtection="1">
      <alignment horizontal="right"/>
      <protection locked="0"/>
    </xf>
    <xf numFmtId="0" fontId="0" fillId="0" borderId="0" xfId="0" applyProtection="1"/>
    <xf numFmtId="0" fontId="3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2" fillId="0" borderId="7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/>
    <xf numFmtId="0" fontId="5" fillId="0" borderId="8" xfId="0" applyFont="1" applyBorder="1" applyProtection="1"/>
    <xf numFmtId="0" fontId="0" fillId="0" borderId="9" xfId="0" applyBorder="1" applyProtection="1"/>
    <xf numFmtId="0" fontId="2" fillId="0" borderId="6" xfId="0" applyFont="1" applyBorder="1" applyProtection="1"/>
    <xf numFmtId="0" fontId="4" fillId="0" borderId="6" xfId="0" applyFont="1" applyBorder="1" applyProtection="1"/>
    <xf numFmtId="2" fontId="0" fillId="0" borderId="7" xfId="3" applyNumberFormat="1" applyFont="1" applyBorder="1" applyProtection="1"/>
    <xf numFmtId="0" fontId="0" fillId="0" borderId="7" xfId="0" applyBorder="1" applyProtection="1"/>
    <xf numFmtId="0" fontId="0" fillId="0" borderId="10" xfId="0" applyBorder="1" applyProtection="1"/>
    <xf numFmtId="0" fontId="2" fillId="0" borderId="11" xfId="0" applyFont="1" applyBorder="1" applyProtection="1"/>
    <xf numFmtId="0" fontId="4" fillId="0" borderId="6" xfId="0" applyFont="1" applyFill="1" applyBorder="1" applyProtection="1"/>
    <xf numFmtId="0" fontId="0" fillId="0" borderId="8" xfId="0" applyBorder="1" applyProtection="1"/>
    <xf numFmtId="0" fontId="4" fillId="0" borderId="10" xfId="0" applyFont="1" applyBorder="1" applyProtection="1"/>
    <xf numFmtId="2" fontId="0" fillId="0" borderId="11" xfId="3" applyNumberFormat="1" applyFont="1" applyBorder="1" applyProtection="1"/>
    <xf numFmtId="2" fontId="0" fillId="0" borderId="0" xfId="3" applyNumberFormat="1" applyFont="1" applyBorder="1" applyProtection="1"/>
    <xf numFmtId="0" fontId="0" fillId="0" borderId="11" xfId="0" applyBorder="1" applyProtection="1"/>
    <xf numFmtId="0" fontId="0" fillId="0" borderId="3" xfId="0" applyFont="1" applyFill="1" applyBorder="1" applyProtection="1"/>
    <xf numFmtId="9" fontId="10" fillId="3" borderId="4" xfId="3" applyFont="1" applyFill="1" applyBorder="1" applyAlignment="1" applyProtection="1">
      <alignment horizontal="right"/>
    </xf>
    <xf numFmtId="166" fontId="0" fillId="0" borderId="0" xfId="0" applyNumberFormat="1" applyBorder="1" applyProtection="1"/>
    <xf numFmtId="0" fontId="0" fillId="0" borderId="0" xfId="0" applyBorder="1" applyProtection="1"/>
    <xf numFmtId="168" fontId="0" fillId="0" borderId="0" xfId="3" applyNumberFormat="1" applyFont="1" applyBorder="1" applyProtection="1"/>
    <xf numFmtId="0" fontId="2" fillId="0" borderId="10" xfId="0" applyFont="1" applyBorder="1" applyAlignment="1" applyProtection="1">
      <alignment wrapText="1"/>
    </xf>
    <xf numFmtId="2" fontId="0" fillId="4" borderId="2" xfId="0" applyNumberFormat="1" applyFill="1" applyBorder="1" applyAlignment="1" applyProtection="1">
      <alignment horizontal="right"/>
    </xf>
    <xf numFmtId="169" fontId="2" fillId="4" borderId="1" xfId="1" applyNumberFormat="1" applyFont="1" applyFill="1" applyBorder="1" applyAlignment="1" applyProtection="1">
      <alignment horizontal="left"/>
    </xf>
    <xf numFmtId="169" fontId="2" fillId="4" borderId="0" xfId="1" applyNumberFormat="1" applyFont="1" applyFill="1" applyBorder="1" applyProtection="1"/>
    <xf numFmtId="169" fontId="0" fillId="4" borderId="2" xfId="0" applyNumberFormat="1" applyFill="1" applyBorder="1" applyProtection="1"/>
    <xf numFmtId="165" fontId="0" fillId="4" borderId="0" xfId="0" applyNumberFormat="1" applyFill="1" applyBorder="1" applyAlignment="1" applyProtection="1">
      <alignment horizontal="right"/>
    </xf>
    <xf numFmtId="168" fontId="2" fillId="4" borderId="0" xfId="3" applyNumberFormat="1" applyFont="1" applyFill="1" applyBorder="1" applyAlignment="1" applyProtection="1">
      <alignment horizontal="right"/>
    </xf>
    <xf numFmtId="0" fontId="4" fillId="0" borderId="7" xfId="0" applyFont="1" applyBorder="1" applyProtection="1"/>
    <xf numFmtId="0" fontId="7" fillId="0" borderId="12" xfId="0" applyFont="1" applyBorder="1" applyProtection="1"/>
    <xf numFmtId="0" fontId="0" fillId="0" borderId="13" xfId="0" applyBorder="1" applyProtection="1"/>
    <xf numFmtId="0" fontId="7" fillId="0" borderId="6" xfId="0" applyFont="1" applyBorder="1" applyProtection="1"/>
    <xf numFmtId="0" fontId="2" fillId="0" borderId="3" xfId="0" applyFont="1" applyBorder="1" applyProtection="1"/>
    <xf numFmtId="168" fontId="3" fillId="4" borderId="4" xfId="3" applyNumberFormat="1" applyFont="1" applyFill="1" applyBorder="1" applyAlignment="1" applyProtection="1">
      <alignment horizontal="right"/>
    </xf>
    <xf numFmtId="0" fontId="2" fillId="0" borderId="3" xfId="0" applyFont="1" applyFill="1" applyBorder="1" applyProtection="1"/>
    <xf numFmtId="0" fontId="8" fillId="0" borderId="0" xfId="0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left"/>
    </xf>
    <xf numFmtId="0" fontId="2" fillId="0" borderId="0" xfId="0" applyFont="1" applyBorder="1" applyProtection="1"/>
    <xf numFmtId="0" fontId="4" fillId="0" borderId="0" xfId="0" applyFont="1" applyBorder="1" applyProtection="1"/>
    <xf numFmtId="0" fontId="0" fillId="0" borderId="6" xfId="0" applyBorder="1" applyProtection="1">
      <protection hidden="1"/>
    </xf>
    <xf numFmtId="0" fontId="0" fillId="0" borderId="9" xfId="0" applyBorder="1" applyProtection="1">
      <protection hidden="1"/>
    </xf>
    <xf numFmtId="0" fontId="4" fillId="0" borderId="6" xfId="0" applyFon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8" xfId="0" applyFont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locked="0"/>
    </xf>
    <xf numFmtId="168" fontId="11" fillId="3" borderId="0" xfId="3" applyNumberFormat="1" applyFont="1" applyFill="1" applyBorder="1" applyAlignment="1" applyProtection="1">
      <alignment horizontal="right"/>
    </xf>
    <xf numFmtId="168" fontId="11" fillId="3" borderId="2" xfId="3" applyNumberFormat="1" applyFont="1" applyFill="1" applyBorder="1" applyAlignment="1" applyProtection="1">
      <alignment horizontal="right"/>
    </xf>
    <xf numFmtId="9" fontId="2" fillId="4" borderId="0" xfId="3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169" fontId="0" fillId="2" borderId="0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/>
    <xf numFmtId="11" fontId="0" fillId="0" borderId="0" xfId="0" applyNumberFormat="1" applyBorder="1" applyProtection="1"/>
    <xf numFmtId="170" fontId="0" fillId="0" borderId="0" xfId="0" applyNumberFormat="1" applyProtection="1"/>
    <xf numFmtId="0" fontId="2" fillId="0" borderId="6" xfId="0" applyFont="1" applyBorder="1" applyProtection="1">
      <protection hidden="1"/>
    </xf>
    <xf numFmtId="10" fontId="2" fillId="2" borderId="1" xfId="3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wrapText="1"/>
    </xf>
    <xf numFmtId="0" fontId="1" fillId="0" borderId="0" xfId="0" applyFont="1" applyBorder="1" applyProtection="1"/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Border="1" applyProtection="1"/>
    <xf numFmtId="168" fontId="7" fillId="4" borderId="0" xfId="3" applyNumberFormat="1" applyFont="1" applyFill="1" applyBorder="1" applyAlignment="1" applyProtection="1">
      <alignment horizontal="right"/>
    </xf>
    <xf numFmtId="169" fontId="0" fillId="2" borderId="0" xfId="0" applyNumberFormat="1" applyFill="1" applyBorder="1" applyAlignment="1" applyProtection="1">
      <alignment horizontal="right"/>
      <protection locked="0"/>
    </xf>
    <xf numFmtId="169" fontId="9" fillId="2" borderId="1" xfId="1" applyNumberFormat="1" applyFont="1" applyFill="1" applyBorder="1" applyAlignment="1" applyProtection="1">
      <alignment vertical="center"/>
      <protection locked="0"/>
    </xf>
    <xf numFmtId="169" fontId="9" fillId="2" borderId="0" xfId="1" applyNumberFormat="1" applyFont="1" applyFill="1" applyBorder="1" applyAlignment="1" applyProtection="1">
      <protection locked="0"/>
    </xf>
    <xf numFmtId="168" fontId="9" fillId="2" borderId="0" xfId="3" applyNumberFormat="1" applyFont="1" applyFill="1" applyBorder="1" applyAlignment="1" applyProtection="1">
      <alignment horizontal="right"/>
      <protection locked="0"/>
    </xf>
    <xf numFmtId="168" fontId="7" fillId="2" borderId="14" xfId="3" applyNumberFormat="1" applyFont="1" applyFill="1" applyBorder="1" applyAlignment="1" applyProtection="1">
      <alignment horizontal="right"/>
      <protection locked="0"/>
    </xf>
    <xf numFmtId="167" fontId="7" fillId="2" borderId="0" xfId="3" applyNumberFormat="1" applyFont="1" applyFill="1" applyBorder="1" applyAlignment="1" applyProtection="1">
      <alignment horizontal="right"/>
      <protection locked="0"/>
    </xf>
    <xf numFmtId="0" fontId="0" fillId="0" borderId="15" xfId="0" applyBorder="1" applyProtection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</cellXfs>
  <cellStyles count="9">
    <cellStyle name="Comma" xfId="1" builtinId="3"/>
    <cellStyle name="Comma 2" xfId="6"/>
    <cellStyle name="Comma 3" xfId="4"/>
    <cellStyle name="Normal" xfId="0" builtinId="0"/>
    <cellStyle name="Normal 2" xfId="2"/>
    <cellStyle name="Normal 2 2" xfId="5"/>
    <cellStyle name="Percent" xfId="3" builtinId="5"/>
    <cellStyle name="Percent 2" xfId="7"/>
    <cellStyle name="Percent 3" xfId="8"/>
  </cellStyles>
  <dxfs count="1"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S54"/>
  <sheetViews>
    <sheetView showGridLines="0" tabSelected="1" zoomScale="85" zoomScaleNormal="85" workbookViewId="0">
      <selection activeCell="G8" sqref="G8"/>
    </sheetView>
  </sheetViews>
  <sheetFormatPr defaultRowHeight="12.75"/>
  <cols>
    <col min="1" max="1" width="9.140625" style="4"/>
    <col min="2" max="2" width="31.140625" style="4" customWidth="1"/>
    <col min="3" max="3" width="32.85546875" style="4" customWidth="1"/>
    <col min="4" max="4" width="7.5703125" style="4" customWidth="1"/>
    <col min="5" max="5" width="38.42578125" style="4" customWidth="1"/>
    <col min="6" max="10" width="5.140625" style="4" customWidth="1"/>
    <col min="11" max="11" width="11.7109375" style="4" customWidth="1"/>
    <col min="12" max="17" width="11.7109375" style="4" hidden="1" customWidth="1"/>
    <col min="18" max="20" width="11.7109375" style="4" customWidth="1"/>
    <col min="21" max="21" width="9.28515625" style="4" customWidth="1"/>
    <col min="22" max="16384" width="9.140625" style="4"/>
  </cols>
  <sheetData>
    <row r="1" spans="2:17" s="69" customFormat="1"/>
    <row r="2" spans="2:17" s="69" customFormat="1">
      <c r="B2" s="69" t="s">
        <v>80</v>
      </c>
      <c r="C2" s="78"/>
    </row>
    <row r="3" spans="2:17" s="69" customFormat="1">
      <c r="B3" s="69" t="s">
        <v>81</v>
      </c>
      <c r="C3" s="78"/>
    </row>
    <row r="4" spans="2:17" s="69" customFormat="1"/>
    <row r="5" spans="2:17" ht="13.5" thickBot="1"/>
    <row r="6" spans="2:17" ht="13.5" thickBot="1">
      <c r="B6" s="5" t="s">
        <v>22</v>
      </c>
      <c r="C6" s="6"/>
      <c r="D6" s="7"/>
      <c r="E6" s="29"/>
    </row>
    <row r="7" spans="2:17" ht="12" customHeight="1" thickBot="1">
      <c r="B7" s="8" t="s">
        <v>23</v>
      </c>
      <c r="C7" s="68" t="s">
        <v>31</v>
      </c>
      <c r="D7" s="9"/>
      <c r="E7" s="48"/>
      <c r="O7" s="10" t="s">
        <v>45</v>
      </c>
      <c r="P7" s="11" t="s">
        <v>46</v>
      </c>
      <c r="Q7" s="11" t="s">
        <v>47</v>
      </c>
    </row>
    <row r="8" spans="2:17">
      <c r="B8" s="8" t="s">
        <v>76</v>
      </c>
      <c r="C8" s="68"/>
      <c r="D8" s="9"/>
      <c r="E8" s="48"/>
      <c r="L8" s="12" t="s">
        <v>31</v>
      </c>
      <c r="M8" s="13">
        <v>1</v>
      </c>
      <c r="O8" s="10" t="s">
        <v>40</v>
      </c>
      <c r="P8" s="4">
        <v>1</v>
      </c>
      <c r="Q8" s="4">
        <v>0.98499999999999999</v>
      </c>
    </row>
    <row r="9" spans="2:17">
      <c r="B9" s="14" t="s">
        <v>50</v>
      </c>
      <c r="C9" s="55"/>
      <c r="D9" s="9" t="s">
        <v>52</v>
      </c>
      <c r="E9" s="48"/>
      <c r="L9" s="15" t="s">
        <v>32</v>
      </c>
      <c r="M9" s="16">
        <v>0.8</v>
      </c>
      <c r="O9" s="10" t="s">
        <v>41</v>
      </c>
      <c r="P9" s="4">
        <v>0.98499999999999999</v>
      </c>
      <c r="Q9" s="4">
        <v>0.96499999999999997</v>
      </c>
    </row>
    <row r="10" spans="2:17">
      <c r="B10" s="14" t="s">
        <v>51</v>
      </c>
      <c r="C10" s="2"/>
      <c r="D10" s="9" t="s">
        <v>53</v>
      </c>
      <c r="E10" s="48"/>
      <c r="L10" s="15" t="s">
        <v>39</v>
      </c>
      <c r="M10" s="17">
        <v>0.75</v>
      </c>
      <c r="O10" s="10" t="s">
        <v>42</v>
      </c>
      <c r="P10" s="4">
        <v>0.96499999999999997</v>
      </c>
      <c r="Q10" s="4">
        <v>0.94499999999999995</v>
      </c>
    </row>
    <row r="11" spans="2:17">
      <c r="B11" s="8" t="s">
        <v>24</v>
      </c>
      <c r="C11" s="1"/>
      <c r="D11" s="17"/>
      <c r="E11" s="29"/>
      <c r="L11" s="8" t="s">
        <v>33</v>
      </c>
      <c r="M11" s="17">
        <v>0.8</v>
      </c>
      <c r="O11" s="10" t="s">
        <v>43</v>
      </c>
      <c r="P11" s="4">
        <v>0.94499999999999995</v>
      </c>
      <c r="Q11" s="4">
        <v>0.92500000000000004</v>
      </c>
    </row>
    <row r="12" spans="2:17">
      <c r="B12" s="8" t="s">
        <v>25</v>
      </c>
      <c r="C12" s="1"/>
      <c r="D12" s="17"/>
      <c r="E12" s="29"/>
      <c r="I12" s="63"/>
      <c r="L12" s="8" t="s">
        <v>34</v>
      </c>
      <c r="M12" s="17">
        <v>0.75</v>
      </c>
      <c r="O12" s="10" t="s">
        <v>44</v>
      </c>
      <c r="P12" s="4">
        <v>0.92500000000000004</v>
      </c>
      <c r="Q12" s="4">
        <v>0.86</v>
      </c>
    </row>
    <row r="13" spans="2:17">
      <c r="B13" s="14" t="s">
        <v>56</v>
      </c>
      <c r="C13" s="1"/>
      <c r="D13" s="17"/>
      <c r="E13" s="29"/>
      <c r="L13" s="15" t="s">
        <v>30</v>
      </c>
      <c r="M13" s="16">
        <v>0.75</v>
      </c>
    </row>
    <row r="14" spans="2:17" ht="13.5" thickBot="1">
      <c r="B14" s="18" t="s">
        <v>26</v>
      </c>
      <c r="C14" s="3"/>
      <c r="D14" s="19" t="s">
        <v>58</v>
      </c>
      <c r="E14" s="48"/>
      <c r="L14" s="15" t="s">
        <v>35</v>
      </c>
      <c r="M14" s="16">
        <v>0.75</v>
      </c>
    </row>
    <row r="15" spans="2:17" ht="13.5" thickBot="1">
      <c r="L15" s="15" t="s">
        <v>36</v>
      </c>
      <c r="M15" s="16">
        <v>0.75</v>
      </c>
    </row>
    <row r="16" spans="2:17" ht="13.5" thickBot="1">
      <c r="B16" s="5" t="s">
        <v>9</v>
      </c>
      <c r="C16" s="6"/>
      <c r="D16" s="7"/>
      <c r="E16" s="29"/>
      <c r="L16" s="20" t="s">
        <v>37</v>
      </c>
      <c r="M16" s="16">
        <v>0.75</v>
      </c>
    </row>
    <row r="17" spans="2:19">
      <c r="B17" s="21" t="s">
        <v>5</v>
      </c>
      <c r="C17" s="73"/>
      <c r="D17" s="13" t="s">
        <v>6</v>
      </c>
      <c r="E17" s="29"/>
      <c r="L17" s="20" t="s">
        <v>38</v>
      </c>
      <c r="M17" s="16">
        <v>0.75</v>
      </c>
    </row>
    <row r="18" spans="2:19" ht="13.5" thickBot="1">
      <c r="B18" s="8" t="s">
        <v>7</v>
      </c>
      <c r="C18" s="74"/>
      <c r="D18" s="17" t="s">
        <v>6</v>
      </c>
      <c r="E18" s="29" t="s">
        <v>69</v>
      </c>
      <c r="L18" s="22" t="s">
        <v>19</v>
      </c>
      <c r="M18" s="23">
        <v>0.75</v>
      </c>
    </row>
    <row r="19" spans="2:19">
      <c r="B19" s="8" t="s">
        <v>8</v>
      </c>
      <c r="C19" s="74"/>
      <c r="D19" s="17" t="s">
        <v>6</v>
      </c>
      <c r="E19" s="29"/>
      <c r="F19" s="29"/>
      <c r="G19" s="29"/>
      <c r="H19" s="29"/>
    </row>
    <row r="20" spans="2:19">
      <c r="B20" s="15" t="s">
        <v>21</v>
      </c>
      <c r="C20" s="56">
        <f>IF(C19=0,0,C17/C19)</f>
        <v>0</v>
      </c>
      <c r="D20" s="17"/>
      <c r="E20" s="29" t="s">
        <v>63</v>
      </c>
      <c r="F20" s="29"/>
      <c r="G20" s="29"/>
      <c r="H20" s="29"/>
      <c r="L20" s="29" t="s">
        <v>48</v>
      </c>
      <c r="M20" s="29"/>
      <c r="N20" s="29"/>
      <c r="O20" s="29"/>
      <c r="P20" s="48" t="s">
        <v>57</v>
      </c>
      <c r="Q20" s="29"/>
      <c r="R20" s="29"/>
      <c r="S20" s="29"/>
    </row>
    <row r="21" spans="2:19">
      <c r="B21" s="15" t="s">
        <v>20</v>
      </c>
      <c r="C21" s="56">
        <f>IF(C19=0,0,C18/C19)</f>
        <v>0</v>
      </c>
      <c r="D21" s="17"/>
      <c r="E21" s="29"/>
      <c r="F21" s="29"/>
      <c r="G21" s="29"/>
      <c r="H21" s="29"/>
      <c r="L21" s="29" t="s">
        <v>49</v>
      </c>
      <c r="M21" s="24"/>
      <c r="N21" s="29"/>
      <c r="O21" s="29"/>
      <c r="P21" s="48" t="s">
        <v>31</v>
      </c>
      <c r="Q21" s="62">
        <v>1000000</v>
      </c>
      <c r="R21" s="29"/>
      <c r="S21" s="29"/>
    </row>
    <row r="22" spans="2:19">
      <c r="B22" s="15" t="s">
        <v>9</v>
      </c>
      <c r="C22" s="56">
        <f>IF(C19=0,0,(C17+C18)/C19)</f>
        <v>0</v>
      </c>
      <c r="D22" s="17"/>
      <c r="E22" s="29"/>
      <c r="F22" s="29"/>
      <c r="G22" s="29"/>
      <c r="H22" s="29"/>
      <c r="L22" s="29"/>
      <c r="M22" s="29"/>
      <c r="N22" s="29"/>
      <c r="O22" s="29"/>
      <c r="P22" s="48" t="s">
        <v>32</v>
      </c>
      <c r="Q22" s="29">
        <v>0.95</v>
      </c>
      <c r="R22" s="29"/>
      <c r="S22" s="29"/>
    </row>
    <row r="23" spans="2:19" ht="13.5" thickBot="1">
      <c r="B23" s="18" t="s">
        <v>10</v>
      </c>
      <c r="C23" s="57">
        <f>VLOOKUP(C7,L8:M18,2,FALSE)</f>
        <v>1</v>
      </c>
      <c r="D23" s="25"/>
      <c r="E23" s="29" t="s">
        <v>70</v>
      </c>
      <c r="F23" s="29"/>
      <c r="G23" s="29"/>
      <c r="H23" s="29"/>
      <c r="L23" s="67" t="s">
        <v>77</v>
      </c>
      <c r="M23" s="29"/>
      <c r="N23" s="29"/>
      <c r="O23" s="29"/>
      <c r="P23" s="48" t="s">
        <v>39</v>
      </c>
      <c r="Q23" s="29">
        <v>0.45</v>
      </c>
      <c r="R23" s="29"/>
      <c r="S23" s="29"/>
    </row>
    <row r="24" spans="2:19" ht="13.5" thickBot="1">
      <c r="B24" s="26" t="s">
        <v>59</v>
      </c>
      <c r="C24" s="27" t="str">
        <f>IF(C22&gt;=C23,"Yes","No")</f>
        <v>No</v>
      </c>
      <c r="D24" s="7"/>
      <c r="E24" s="66"/>
      <c r="F24" s="29"/>
      <c r="G24" s="29"/>
      <c r="H24" s="29"/>
      <c r="L24" s="48" t="s">
        <v>55</v>
      </c>
      <c r="M24" s="29"/>
      <c r="N24" s="29"/>
      <c r="O24" s="29"/>
      <c r="P24" s="48" t="s">
        <v>33</v>
      </c>
      <c r="Q24" s="29">
        <v>0.45</v>
      </c>
      <c r="R24" s="29"/>
      <c r="S24" s="29"/>
    </row>
    <row r="25" spans="2:19" ht="13.5" thickBot="1">
      <c r="F25" s="29"/>
      <c r="G25" s="29"/>
      <c r="H25" s="29"/>
      <c r="L25" s="29">
        <f>VLOOKUP(C7,P21:Q32,2,FALSE)</f>
        <v>1000000</v>
      </c>
      <c r="M25" s="29"/>
      <c r="N25" s="29"/>
      <c r="O25" s="29"/>
      <c r="P25" s="48" t="s">
        <v>34</v>
      </c>
      <c r="Q25" s="29">
        <v>0.55000000000000004</v>
      </c>
      <c r="R25" s="29"/>
      <c r="S25" s="29"/>
    </row>
    <row r="26" spans="2:19" ht="13.5" thickBot="1">
      <c r="B26" s="5" t="str">
        <f>IF(C22&gt;=C23,"Power to Heat Ratio (measured over reporting period)","Power to Heat Ratio  (measured during period of full CHP operation)")</f>
        <v>Power to Heat Ratio  (measured during period of full CHP operation)</v>
      </c>
      <c r="C26" s="6"/>
      <c r="D26" s="7"/>
      <c r="L26" s="29" t="e">
        <f>MIN(L25,C17/C18)</f>
        <v>#DIV/0!</v>
      </c>
      <c r="M26" s="29"/>
      <c r="N26" s="29"/>
      <c r="O26" s="29"/>
      <c r="P26" s="48" t="s">
        <v>30</v>
      </c>
      <c r="Q26" s="29">
        <v>0.75</v>
      </c>
      <c r="R26" s="29"/>
      <c r="S26" s="29"/>
    </row>
    <row r="27" spans="2:19">
      <c r="B27" s="54" t="s">
        <v>54</v>
      </c>
      <c r="C27" s="59" t="s">
        <v>77</v>
      </c>
      <c r="D27" s="51"/>
      <c r="E27" s="29"/>
      <c r="L27" s="29"/>
      <c r="M27" s="29"/>
      <c r="N27" s="29"/>
      <c r="O27" s="29"/>
      <c r="P27" s="49" t="s">
        <v>35</v>
      </c>
      <c r="Q27" s="29" t="s">
        <v>61</v>
      </c>
      <c r="R27" s="29"/>
      <c r="S27" s="29"/>
    </row>
    <row r="28" spans="2:19">
      <c r="B28" s="50" t="s">
        <v>11</v>
      </c>
      <c r="C28" s="72"/>
      <c r="D28" s="53" t="s">
        <v>6</v>
      </c>
      <c r="E28" s="29"/>
      <c r="F28" s="29"/>
      <c r="G28" s="29"/>
      <c r="H28" s="29"/>
      <c r="L28" s="29"/>
      <c r="M28" s="28"/>
      <c r="N28" s="29"/>
      <c r="O28" s="29"/>
      <c r="P28" s="49" t="s">
        <v>36</v>
      </c>
      <c r="Q28" s="29" t="s">
        <v>61</v>
      </c>
      <c r="R28" s="29"/>
      <c r="S28" s="29"/>
    </row>
    <row r="29" spans="2:19">
      <c r="B29" s="52" t="s">
        <v>12</v>
      </c>
      <c r="C29" s="72"/>
      <c r="D29" s="53" t="s">
        <v>6</v>
      </c>
      <c r="E29" s="29"/>
      <c r="F29" s="29"/>
      <c r="G29" s="29"/>
      <c r="H29" s="29"/>
      <c r="L29" s="29"/>
      <c r="M29" s="28"/>
      <c r="N29" s="29"/>
      <c r="O29" s="29"/>
      <c r="P29" s="49"/>
      <c r="Q29" s="29"/>
      <c r="R29" s="29"/>
      <c r="S29" s="29"/>
    </row>
    <row r="30" spans="2:19">
      <c r="B30" s="64" t="s">
        <v>8</v>
      </c>
      <c r="C30" s="60"/>
      <c r="D30" s="53"/>
      <c r="E30" s="29"/>
      <c r="F30" s="29"/>
      <c r="G30" s="29"/>
      <c r="H30" s="29"/>
      <c r="L30" s="29"/>
      <c r="M30" s="28"/>
      <c r="N30" s="29"/>
      <c r="O30" s="29"/>
      <c r="P30" s="49" t="s">
        <v>37</v>
      </c>
      <c r="Q30" s="29" t="s">
        <v>61</v>
      </c>
      <c r="R30" s="29"/>
      <c r="S30" s="29"/>
    </row>
    <row r="31" spans="2:19" ht="26.25" thickBot="1">
      <c r="B31" s="31" t="str">
        <f>IF(C22&gt;=C23,"Cactual (measured over reporting period)","Cactual (measured during period of full CHP operation)")</f>
        <v>Cactual (measured during period of full CHP operation)</v>
      </c>
      <c r="C31" s="32">
        <f>IF(C18=0,0,IF(C22&gt;=C23,C17/C18,IF(C27=L23,IF(C28=0,0,C29/C28),L26)))</f>
        <v>0</v>
      </c>
      <c r="D31" s="25"/>
      <c r="E31" s="29"/>
      <c r="F31" s="29"/>
      <c r="G31" s="29"/>
      <c r="H31" s="29"/>
      <c r="L31" s="29"/>
      <c r="M31" s="30"/>
      <c r="N31" s="29"/>
      <c r="O31" s="29"/>
      <c r="P31" s="61" t="s">
        <v>38</v>
      </c>
      <c r="Q31" s="29" t="s">
        <v>61</v>
      </c>
      <c r="R31" s="29"/>
      <c r="S31" s="29"/>
    </row>
    <row r="32" spans="2:19" ht="13.5" thickBot="1">
      <c r="F32" s="29"/>
      <c r="G32" s="29"/>
      <c r="H32" s="29"/>
      <c r="L32" s="29"/>
      <c r="M32" s="29"/>
      <c r="N32" s="29"/>
      <c r="O32" s="29"/>
      <c r="P32" s="49" t="s">
        <v>19</v>
      </c>
      <c r="Q32" s="29" t="s">
        <v>61</v>
      </c>
      <c r="R32" s="29"/>
      <c r="S32" s="29"/>
    </row>
    <row r="33" spans="2:17" ht="13.5" thickBot="1">
      <c r="B33" s="5" t="s">
        <v>13</v>
      </c>
      <c r="C33" s="6"/>
      <c r="D33" s="7"/>
      <c r="L33" s="29"/>
      <c r="P33" s="29"/>
      <c r="Q33" s="29"/>
    </row>
    <row r="34" spans="2:17">
      <c r="B34" s="21" t="str">
        <f>B18</f>
        <v xml:space="preserve">Useful Heat Output </v>
      </c>
      <c r="C34" s="33">
        <f>C18</f>
        <v>0</v>
      </c>
      <c r="D34" s="13" t="s">
        <v>6</v>
      </c>
      <c r="E34" s="29"/>
      <c r="L34" s="47"/>
    </row>
    <row r="35" spans="2:17">
      <c r="B35" s="15" t="s">
        <v>14</v>
      </c>
      <c r="C35" s="34">
        <f>IF(C22&gt;C23,C17,C34*C31)</f>
        <v>0</v>
      </c>
      <c r="D35" s="17" t="s">
        <v>6</v>
      </c>
      <c r="E35" s="29"/>
      <c r="F35" s="29"/>
      <c r="G35" s="29"/>
      <c r="H35" s="29"/>
      <c r="L35" s="47"/>
    </row>
    <row r="36" spans="2:17" ht="13.5" thickBot="1">
      <c r="B36" s="22" t="s">
        <v>15</v>
      </c>
      <c r="C36" s="35">
        <f>C17-C35</f>
        <v>0</v>
      </c>
      <c r="D36" s="25" t="s">
        <v>6</v>
      </c>
      <c r="E36" s="29" t="s">
        <v>64</v>
      </c>
      <c r="F36" s="29"/>
      <c r="G36" s="29"/>
      <c r="H36" s="29"/>
      <c r="L36" s="47"/>
    </row>
    <row r="37" spans="2:17" ht="13.5" thickBot="1">
      <c r="F37" s="29"/>
      <c r="G37" s="29"/>
      <c r="H37" s="29"/>
      <c r="L37" s="46"/>
    </row>
    <row r="38" spans="2:17" ht="13.5" thickBot="1">
      <c r="B38" s="5" t="s">
        <v>16</v>
      </c>
      <c r="C38" s="6"/>
      <c r="D38" s="7"/>
      <c r="L38" s="46"/>
    </row>
    <row r="39" spans="2:17">
      <c r="B39" s="21" t="s">
        <v>62</v>
      </c>
      <c r="C39" s="65"/>
      <c r="D39" s="13"/>
      <c r="E39" s="29" t="s">
        <v>71</v>
      </c>
      <c r="L39" s="46"/>
    </row>
    <row r="40" spans="2:17">
      <c r="B40" s="15" t="s">
        <v>17</v>
      </c>
      <c r="C40" s="34">
        <f>IF(C39=0,0,C36/C39)</f>
        <v>0</v>
      </c>
      <c r="D40" s="17" t="s">
        <v>6</v>
      </c>
      <c r="F40" s="29"/>
      <c r="G40" s="29"/>
      <c r="H40" s="29"/>
      <c r="L40" s="46"/>
    </row>
    <row r="41" spans="2:17">
      <c r="B41" s="15" t="s">
        <v>18</v>
      </c>
      <c r="C41" s="36">
        <f>C19-C40</f>
        <v>0</v>
      </c>
      <c r="D41" s="17" t="s">
        <v>6</v>
      </c>
      <c r="E41" s="49" t="s">
        <v>65</v>
      </c>
      <c r="F41" s="29"/>
      <c r="G41" s="29"/>
      <c r="H41" s="29"/>
      <c r="L41" s="47"/>
    </row>
    <row r="42" spans="2:17">
      <c r="B42" s="15" t="s">
        <v>0</v>
      </c>
      <c r="C42" s="37">
        <f>IF(C41=0,0,C18/C41)</f>
        <v>0</v>
      </c>
      <c r="D42" s="17"/>
      <c r="E42" s="29" t="s">
        <v>66</v>
      </c>
      <c r="F42" s="29"/>
      <c r="G42" s="29"/>
      <c r="H42" s="29"/>
      <c r="L42" s="47"/>
    </row>
    <row r="43" spans="2:17">
      <c r="B43" s="15" t="s">
        <v>2</v>
      </c>
      <c r="C43" s="58">
        <f>IF(C41=0,0,C35/C41)</f>
        <v>0</v>
      </c>
      <c r="D43" s="17"/>
      <c r="E43" s="29" t="s">
        <v>67</v>
      </c>
      <c r="F43" s="29"/>
      <c r="G43" s="29"/>
      <c r="H43" s="29"/>
      <c r="L43" s="47"/>
    </row>
    <row r="44" spans="2:17" ht="13.5" thickBot="1">
      <c r="B44" s="15" t="s">
        <v>1</v>
      </c>
      <c r="C44" s="75"/>
      <c r="D44" s="38"/>
      <c r="E44" s="29" t="s">
        <v>72</v>
      </c>
      <c r="F44" s="49"/>
      <c r="G44" s="49"/>
      <c r="H44" s="49"/>
      <c r="L44" s="46"/>
    </row>
    <row r="45" spans="2:17">
      <c r="B45" s="39" t="s">
        <v>3</v>
      </c>
      <c r="C45" s="76"/>
      <c r="D45" s="40"/>
      <c r="E45" s="29" t="s">
        <v>73</v>
      </c>
      <c r="F45" s="29"/>
      <c r="G45" s="29"/>
      <c r="H45" s="29"/>
      <c r="L45" s="47"/>
    </row>
    <row r="46" spans="2:17">
      <c r="B46" s="41" t="s">
        <v>29</v>
      </c>
      <c r="C46" s="77"/>
      <c r="D46" s="17"/>
      <c r="E46" s="29" t="s">
        <v>74</v>
      </c>
      <c r="F46" s="29"/>
      <c r="G46" s="29"/>
      <c r="H46" s="29"/>
      <c r="L46" s="29"/>
    </row>
    <row r="47" spans="2:17" s="69" customFormat="1">
      <c r="B47" s="41" t="s">
        <v>28</v>
      </c>
      <c r="C47" s="71">
        <v>6.0000000000000001E-3</v>
      </c>
      <c r="D47" s="17"/>
      <c r="E47" s="67" t="s">
        <v>75</v>
      </c>
      <c r="F47" s="70"/>
      <c r="G47" s="70"/>
      <c r="H47" s="70"/>
      <c r="L47" s="70"/>
    </row>
    <row r="48" spans="2:17" ht="13.5" thickBot="1">
      <c r="B48" s="15" t="s">
        <v>27</v>
      </c>
      <c r="C48" s="37">
        <f>(C45+C47)*C46</f>
        <v>0</v>
      </c>
      <c r="D48" s="38"/>
      <c r="E48" s="29" t="s">
        <v>68</v>
      </c>
      <c r="F48" s="49"/>
      <c r="G48" s="49"/>
      <c r="H48" s="49"/>
      <c r="L48" s="29"/>
    </row>
    <row r="49" spans="2:8" ht="13.5" thickBot="1">
      <c r="B49" s="42" t="s">
        <v>4</v>
      </c>
      <c r="C49" s="43">
        <f>IF(OR(C18=0,C48=0),0,1-1/(C42/C44+C43/C48))</f>
        <v>0</v>
      </c>
      <c r="D49" s="7"/>
      <c r="E49" s="45"/>
      <c r="F49" s="29"/>
      <c r="G49" s="29"/>
      <c r="H49" s="29"/>
    </row>
    <row r="50" spans="2:8" ht="13.5" thickBot="1">
      <c r="B50" s="44" t="s">
        <v>60</v>
      </c>
      <c r="C50" s="27" t="str">
        <f>IF(OR(AND(C49&gt;0,C9&lt;=1),C49&gt;0.1),"Yes","No")</f>
        <v>No</v>
      </c>
      <c r="D50" s="7"/>
      <c r="F50" s="29"/>
      <c r="G50" s="29"/>
      <c r="H50" s="29"/>
    </row>
    <row r="51" spans="2:8">
      <c r="E51" s="45"/>
      <c r="F51" s="45"/>
      <c r="G51" s="45"/>
      <c r="H51" s="45"/>
    </row>
    <row r="52" spans="2:8">
      <c r="F52" s="45"/>
      <c r="G52" s="45"/>
      <c r="H52" s="45"/>
    </row>
    <row r="53" spans="2:8" ht="36" customHeight="1">
      <c r="B53" s="79" t="s">
        <v>78</v>
      </c>
      <c r="C53" s="79"/>
      <c r="D53" s="79"/>
    </row>
    <row r="54" spans="2:8" ht="15.75" customHeight="1">
      <c r="B54" s="80" t="s">
        <v>79</v>
      </c>
      <c r="C54" s="80"/>
      <c r="D54" s="80"/>
    </row>
  </sheetData>
  <mergeCells count="2">
    <mergeCell ref="B53:D53"/>
    <mergeCell ref="B54:D54"/>
  </mergeCells>
  <conditionalFormatting sqref="F28:H29 B27:E29 F31:H31 B30:H30">
    <cfRule type="expression" dxfId="0" priority="3" stopIfTrue="1">
      <formula>$C$22&gt;=$C$23</formula>
    </cfRule>
  </conditionalFormatting>
  <dataValidations count="4">
    <dataValidation type="list" allowBlank="1" showInputMessage="1" showErrorMessage="1" sqref="C7">
      <formula1>$L$8:$L$18</formula1>
    </dataValidation>
    <dataValidation type="list" allowBlank="1" showInputMessage="1" showErrorMessage="1" sqref="C12">
      <formula1>$O$8:$O$12</formula1>
    </dataValidation>
    <dataValidation type="list" allowBlank="1" showInputMessage="1" showErrorMessage="1" sqref="C13">
      <formula1>$L$20:$L$21</formula1>
    </dataValidation>
    <dataValidation type="list" allowBlank="1" showInputMessage="1" showErrorMessage="1" sqref="C27">
      <formula1>$L$23:$L$24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 CHP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</dc:creator>
  <cp:lastModifiedBy>kpurcell</cp:lastModifiedBy>
  <cp:lastPrinted>2011-03-01T10:33:46Z</cp:lastPrinted>
  <dcterms:created xsi:type="dcterms:W3CDTF">1996-10-14T23:33:28Z</dcterms:created>
  <dcterms:modified xsi:type="dcterms:W3CDTF">2012-03-02T15:16:59Z</dcterms:modified>
</cp:coreProperties>
</file>